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porecova\Desktop\ROZPOČTY\Rozpočet 2025\"/>
    </mc:Choice>
  </mc:AlternateContent>
  <bookViews>
    <workbookView xWindow="0" yWindow="0" windowWidth="28800" windowHeight="12435" tabRatio="681"/>
  </bookViews>
  <sheets>
    <sheet name="2024_schv" sheetId="7" r:id="rId1"/>
    <sheet name="2024_rek_schv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7" i="7" l="1"/>
  <c r="G384" i="7"/>
  <c r="G99" i="7" l="1"/>
  <c r="F99" i="7"/>
  <c r="E99" i="7"/>
  <c r="G530" i="7" l="1"/>
  <c r="E9" i="8" s="1"/>
  <c r="G475" i="7"/>
  <c r="G519" i="7" s="1"/>
  <c r="E6" i="8" s="1"/>
  <c r="G462" i="7"/>
  <c r="G458" i="7"/>
  <c r="G453" i="7"/>
  <c r="G446" i="7"/>
  <c r="G437" i="7"/>
  <c r="G433" i="7"/>
  <c r="G428" i="7"/>
  <c r="G423" i="7"/>
  <c r="G420" i="7"/>
  <c r="G412" i="7"/>
  <c r="G409" i="7"/>
  <c r="G406" i="7"/>
  <c r="G400" i="7"/>
  <c r="G393" i="7"/>
  <c r="G387" i="7"/>
  <c r="G382" i="7"/>
  <c r="G383" i="7" s="1"/>
  <c r="G369" i="7"/>
  <c r="G363" i="7"/>
  <c r="G357" i="7"/>
  <c r="G364" i="7" s="1"/>
  <c r="G352" i="7"/>
  <c r="G353" i="7" s="1"/>
  <c r="G336" i="7"/>
  <c r="G331" i="7"/>
  <c r="G330" i="7" s="1"/>
  <c r="G328" i="7"/>
  <c r="G325" i="7"/>
  <c r="G329" i="7" s="1"/>
  <c r="G314" i="7"/>
  <c r="G320" i="7" s="1"/>
  <c r="G321" i="7" s="1"/>
  <c r="G311" i="7"/>
  <c r="G293" i="7"/>
  <c r="G284" i="7"/>
  <c r="G282" i="7"/>
  <c r="G276" i="7"/>
  <c r="G274" i="7"/>
  <c r="G268" i="7"/>
  <c r="G270" i="7" s="1"/>
  <c r="G253" i="7"/>
  <c r="G245" i="7"/>
  <c r="G232" i="7"/>
  <c r="G227" i="7"/>
  <c r="G216" i="7"/>
  <c r="G210" i="7"/>
  <c r="G202" i="7"/>
  <c r="G196" i="7"/>
  <c r="G176" i="7"/>
  <c r="G170" i="7" s="1"/>
  <c r="G167" i="7"/>
  <c r="G165" i="7"/>
  <c r="G152" i="7"/>
  <c r="G144" i="7"/>
  <c r="G133" i="7"/>
  <c r="G122" i="7"/>
  <c r="G114" i="7"/>
  <c r="G112" i="7"/>
  <c r="G107" i="7"/>
  <c r="E8" i="8" s="1"/>
  <c r="E5" i="8"/>
  <c r="G77" i="7"/>
  <c r="G28" i="7"/>
  <c r="G23" i="7"/>
  <c r="G17" i="7"/>
  <c r="G12" i="7"/>
  <c r="F530" i="7"/>
  <c r="F475" i="7"/>
  <c r="F519" i="7" s="1"/>
  <c r="D382" i="7"/>
  <c r="F382" i="7"/>
  <c r="F314" i="7"/>
  <c r="F311" i="7"/>
  <c r="F276" i="7"/>
  <c r="F253" i="7"/>
  <c r="F245" i="7"/>
  <c r="F232" i="7"/>
  <c r="E216" i="7"/>
  <c r="D216" i="7"/>
  <c r="F216" i="7"/>
  <c r="F202" i="7"/>
  <c r="F176" i="7"/>
  <c r="F170" i="7" s="1"/>
  <c r="F152" i="7"/>
  <c r="F133" i="7"/>
  <c r="E7" i="8" l="1"/>
  <c r="G312" i="7"/>
  <c r="E10" i="8"/>
  <c r="G113" i="7"/>
  <c r="G285" i="7"/>
  <c r="G468" i="7"/>
  <c r="G132" i="7"/>
  <c r="G370" i="7"/>
  <c r="G48" i="7"/>
  <c r="G78" i="7" s="1"/>
  <c r="E2" i="8" s="1"/>
  <c r="G213" i="7"/>
  <c r="G348" i="7"/>
  <c r="F462" i="7"/>
  <c r="F458" i="7"/>
  <c r="F412" i="7"/>
  <c r="D48" i="7"/>
  <c r="G259" i="7" l="1"/>
  <c r="G264" i="7" s="1"/>
  <c r="G532" i="7" s="1"/>
  <c r="G534" i="7" s="1"/>
  <c r="E530" i="7"/>
  <c r="E3" i="8" l="1"/>
  <c r="E11" i="8" s="1"/>
  <c r="E475" i="7"/>
  <c r="E458" i="7"/>
  <c r="E462" i="7"/>
  <c r="E4" i="8" l="1"/>
  <c r="E382" i="7"/>
  <c r="E336" i="7"/>
  <c r="E311" i="7"/>
  <c r="E253" i="7"/>
  <c r="E245" i="7"/>
  <c r="D245" i="7"/>
  <c r="E232" i="7"/>
  <c r="E176" i="7" l="1"/>
  <c r="E170" i="7" s="1"/>
  <c r="D167" i="7"/>
  <c r="D165" i="7"/>
  <c r="F165" i="7"/>
  <c r="F167" i="7"/>
  <c r="E167" i="7"/>
  <c r="E165" i="7"/>
  <c r="E152" i="7"/>
  <c r="E133" i="7"/>
  <c r="E28" i="7" l="1"/>
  <c r="E23" i="7"/>
  <c r="E17" i="7"/>
  <c r="E48" i="7" l="1"/>
  <c r="F144" i="7" l="1"/>
  <c r="F274" i="7"/>
  <c r="F336" i="7"/>
  <c r="F352" i="7"/>
  <c r="D530" i="7"/>
  <c r="D475" i="7"/>
  <c r="D176" i="7"/>
  <c r="D253" i="7"/>
  <c r="D227" i="7"/>
  <c r="F28" i="7"/>
  <c r="F12" i="7"/>
  <c r="F77" i="7" l="1"/>
  <c r="F107" i="7"/>
  <c r="F17" i="7" l="1"/>
  <c r="E387" i="7" l="1"/>
  <c r="E282" i="7" l="1"/>
  <c r="E227" i="7"/>
  <c r="E213" i="7" s="1"/>
  <c r="F227" i="7"/>
  <c r="F213" i="7" s="1"/>
  <c r="D77" i="7" l="1"/>
  <c r="E77" i="7" l="1"/>
  <c r="E393" i="7" l="1"/>
  <c r="E12" i="7"/>
  <c r="E107" i="7"/>
  <c r="E112" i="7"/>
  <c r="E114" i="7"/>
  <c r="E122" i="7"/>
  <c r="E144" i="7"/>
  <c r="E132" i="7" s="1"/>
  <c r="E196" i="7"/>
  <c r="E202" i="7"/>
  <c r="E210" i="7"/>
  <c r="E268" i="7"/>
  <c r="E270" i="7" s="1"/>
  <c r="E274" i="7"/>
  <c r="E276" i="7"/>
  <c r="E284" i="7"/>
  <c r="E293" i="7"/>
  <c r="E314" i="7"/>
  <c r="E320" i="7" s="1"/>
  <c r="E321" i="7" s="1"/>
  <c r="E325" i="7"/>
  <c r="E328" i="7"/>
  <c r="E331" i="7"/>
  <c r="E330" i="7" s="1"/>
  <c r="E352" i="7"/>
  <c r="E353" i="7" s="1"/>
  <c r="E357" i="7"/>
  <c r="E363" i="7"/>
  <c r="E367" i="7"/>
  <c r="E369" i="7"/>
  <c r="E383" i="7"/>
  <c r="E384" i="7"/>
  <c r="E400" i="7"/>
  <c r="E406" i="7"/>
  <c r="E409" i="7"/>
  <c r="E412" i="7"/>
  <c r="E420" i="7"/>
  <c r="E423" i="7"/>
  <c r="E428" i="7"/>
  <c r="E433" i="7"/>
  <c r="E437" i="7"/>
  <c r="E446" i="7"/>
  <c r="E453" i="7"/>
  <c r="E468" i="7" l="1"/>
  <c r="E370" i="7"/>
  <c r="E312" i="7"/>
  <c r="E78" i="7"/>
  <c r="E364" i="7"/>
  <c r="E348" i="7"/>
  <c r="E329" i="7"/>
  <c r="E113" i="7"/>
  <c r="E285" i="7"/>
  <c r="E259" i="7" l="1"/>
  <c r="E264" i="7" s="1"/>
  <c r="E532" i="7" s="1"/>
  <c r="F453" i="7" l="1"/>
  <c r="F446" i="7"/>
  <c r="F437" i="7"/>
  <c r="F433" i="7"/>
  <c r="F428" i="7"/>
  <c r="F423" i="7"/>
  <c r="F420" i="7"/>
  <c r="F409" i="7"/>
  <c r="F406" i="7"/>
  <c r="F400" i="7"/>
  <c r="F393" i="7"/>
  <c r="F387" i="7"/>
  <c r="F384" i="7"/>
  <c r="F383" i="7"/>
  <c r="F369" i="7"/>
  <c r="F367" i="7"/>
  <c r="F363" i="7"/>
  <c r="F357" i="7"/>
  <c r="F353" i="7"/>
  <c r="F331" i="7"/>
  <c r="F330" i="7" s="1"/>
  <c r="F328" i="7"/>
  <c r="F325" i="7"/>
  <c r="F320" i="7"/>
  <c r="F321" i="7" s="1"/>
  <c r="F293" i="7"/>
  <c r="F284" i="7"/>
  <c r="F282" i="7"/>
  <c r="F268" i="7"/>
  <c r="F270" i="7" s="1"/>
  <c r="F210" i="7"/>
  <c r="F196" i="7"/>
  <c r="F122" i="7"/>
  <c r="F114" i="7"/>
  <c r="F112" i="7"/>
  <c r="F23" i="7"/>
  <c r="D352" i="7"/>
  <c r="F468" i="7" l="1"/>
  <c r="F48" i="7"/>
  <c r="F78" i="7" s="1"/>
  <c r="F132" i="7"/>
  <c r="F364" i="7"/>
  <c r="F312" i="7"/>
  <c r="F113" i="7"/>
  <c r="F329" i="7"/>
  <c r="F348" i="7"/>
  <c r="F285" i="7"/>
  <c r="F370" i="7"/>
  <c r="F259" i="7" l="1"/>
  <c r="F264" i="7"/>
  <c r="F532" i="7" s="1"/>
  <c r="F534" i="7" s="1"/>
  <c r="D9" i="8"/>
  <c r="D8" i="8"/>
  <c r="D5" i="8"/>
  <c r="D6" i="8" l="1"/>
  <c r="D2" i="8"/>
  <c r="D406" i="7" l="1"/>
  <c r="D3" i="8" l="1"/>
  <c r="D409" i="7"/>
  <c r="D412" i="7"/>
  <c r="D393" i="7"/>
  <c r="C9" i="8" l="1"/>
  <c r="C8" i="8"/>
  <c r="C5" i="8"/>
  <c r="B9" i="8"/>
  <c r="D453" i="7"/>
  <c r="D446" i="7"/>
  <c r="D437" i="7"/>
  <c r="D433" i="7"/>
  <c r="D428" i="7"/>
  <c r="D423" i="7"/>
  <c r="D420" i="7"/>
  <c r="D400" i="7"/>
  <c r="D387" i="7"/>
  <c r="D384" i="7"/>
  <c r="D369" i="7"/>
  <c r="D367" i="7"/>
  <c r="D363" i="7"/>
  <c r="D357" i="7"/>
  <c r="D336" i="7"/>
  <c r="D331" i="7"/>
  <c r="D330" i="7" s="1"/>
  <c r="D328" i="7"/>
  <c r="D325" i="7"/>
  <c r="D314" i="7"/>
  <c r="D311" i="7"/>
  <c r="D293" i="7"/>
  <c r="D284" i="7"/>
  <c r="D282" i="7"/>
  <c r="D276" i="7"/>
  <c r="D274" i="7"/>
  <c r="D268" i="7"/>
  <c r="D232" i="7"/>
  <c r="D210" i="7"/>
  <c r="D202" i="7"/>
  <c r="D196" i="7"/>
  <c r="D152" i="7"/>
  <c r="D144" i="7"/>
  <c r="D133" i="7"/>
  <c r="D122" i="7"/>
  <c r="D114" i="7"/>
  <c r="D112" i="7"/>
  <c r="D107" i="7"/>
  <c r="B8" i="8" s="1"/>
  <c r="D99" i="7"/>
  <c r="B5" i="8" s="1"/>
  <c r="D12" i="7"/>
  <c r="D285" i="7" l="1"/>
  <c r="D132" i="7"/>
  <c r="D519" i="7"/>
  <c r="B6" i="8" s="1"/>
  <c r="D468" i="7"/>
  <c r="D320" i="7"/>
  <c r="D383" i="7"/>
  <c r="D353" i="7"/>
  <c r="D270" i="7"/>
  <c r="D170" i="7"/>
  <c r="D10" i="8"/>
  <c r="D370" i="7"/>
  <c r="D113" i="7"/>
  <c r="D329" i="7"/>
  <c r="C10" i="8"/>
  <c r="D312" i="7"/>
  <c r="D213" i="7"/>
  <c r="D348" i="7"/>
  <c r="D364" i="7"/>
  <c r="C2" i="8"/>
  <c r="D259" i="7" l="1"/>
  <c r="D7" i="8"/>
  <c r="D321" i="7"/>
  <c r="D78" i="7"/>
  <c r="B2" i="8" s="1"/>
  <c r="C3" i="8" l="1"/>
  <c r="D264" i="7"/>
  <c r="D532" i="7" s="1"/>
  <c r="D534" i="7" s="1"/>
  <c r="D11" i="8"/>
  <c r="B3" i="8" l="1"/>
  <c r="C4" i="8"/>
  <c r="D4" i="8"/>
  <c r="B7" i="8" l="1"/>
  <c r="B10" i="8" l="1"/>
  <c r="B11" i="8" l="1"/>
  <c r="B4" i="8"/>
  <c r="E519" i="7" l="1"/>
  <c r="E534" i="7" s="1"/>
  <c r="C6" i="8" l="1"/>
  <c r="C11" i="8" l="1"/>
  <c r="C7" i="8"/>
</calcChain>
</file>

<file path=xl/comments1.xml><?xml version="1.0" encoding="utf-8"?>
<comments xmlns="http://schemas.openxmlformats.org/spreadsheetml/2006/main">
  <authors>
    <author>Primator</author>
    <author>toporecova</author>
  </authors>
  <commentList>
    <comment ref="F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Odhad založený na prognóze MFSR z 10/2024</t>
        </r>
      </text>
    </comment>
    <comment ref="G4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oznámenia na r. 2025</t>
        </r>
      </text>
    </comment>
    <comment ref="G5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oznámenia na r. 2025</t>
        </r>
      </text>
    </comment>
    <comment ref="G53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oznámenia na r. 2025</t>
        </r>
      </text>
    </comment>
    <comment ref="G9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Neschválená ŽoNFP</t>
        </r>
      </text>
    </comment>
    <comment ref="G96" authorId="0" shapeId="0">
      <text>
        <r>
          <rPr>
            <b/>
            <sz val="9"/>
            <color indexed="81"/>
            <rFont val="Segoe UI"/>
            <charset val="1"/>
          </rPr>
          <t>Primator:</t>
        </r>
        <r>
          <rPr>
            <sz val="9"/>
            <color indexed="81"/>
            <rFont val="Segoe UI"/>
            <charset val="1"/>
          </rPr>
          <t xml:space="preserve">
Podľa Zmluvy o dotácii</t>
        </r>
      </text>
    </comment>
    <comment ref="G9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Dotácia schválená na rokovaní vlády SR v Červenom Kláštore.</t>
        </r>
      </text>
    </comment>
    <comment ref="G9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Schválená dotácia zo SFZ</t>
        </r>
      </text>
    </comment>
    <comment ref="F11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3 % z podielových daní je 44 000 Eur
MŠK 35 000 Eur
OZ Sila a zdravie 7 000 Eur
SKCH 400 Eur
GKCH 850 Eur</t>
        </r>
      </text>
    </comment>
    <comment ref="G133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Úpravy vykonané na základe spotreby a platieb v r. 2024 s predpokladom, že sa cena výrazne nezmení.</t>
        </r>
      </text>
    </comment>
    <comment ref="G14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Cena znížená o 10% na základe predpokladu vývoja cien plynu.</t>
        </r>
      </text>
    </comment>
    <comment ref="F17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Rekonštrukcia zasadačky MsÚ</t>
        </r>
      </text>
    </comment>
    <comment ref="G32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Zníženie položky a presun na vykrytie nákladov spojených so zmenou sadzby DPH.</t>
        </r>
      </text>
    </comment>
    <comment ref="G332" authorId="0" shapeId="0">
      <text>
        <r>
          <rPr>
            <b/>
            <sz val="9"/>
            <color indexed="81"/>
            <rFont val="Segoe UI"/>
            <charset val="1"/>
          </rPr>
          <t>Primator:</t>
        </r>
        <r>
          <rPr>
            <sz val="9"/>
            <color indexed="81"/>
            <rFont val="Segoe UI"/>
            <charset val="1"/>
          </rPr>
          <t xml:space="preserve">
Podľa platných koeficientov</t>
        </r>
      </text>
    </comment>
    <comment ref="G333" authorId="0" shapeId="0">
      <text>
        <r>
          <rPr>
            <b/>
            <sz val="9"/>
            <color indexed="81"/>
            <rFont val="Segoe UI"/>
            <charset val="1"/>
          </rPr>
          <t>Primator:</t>
        </r>
        <r>
          <rPr>
            <sz val="9"/>
            <color indexed="81"/>
            <rFont val="Segoe UI"/>
            <charset val="1"/>
          </rPr>
          <t xml:space="preserve">
Podľa platných koeficientov</t>
        </r>
      </text>
    </comment>
    <comment ref="G335" authorId="0" shapeId="0">
      <text>
        <r>
          <rPr>
            <b/>
            <sz val="9"/>
            <color indexed="81"/>
            <rFont val="Segoe UI"/>
            <charset val="1"/>
          </rPr>
          <t>Primator:</t>
        </r>
        <r>
          <rPr>
            <sz val="9"/>
            <color indexed="81"/>
            <rFont val="Segoe UI"/>
            <charset val="1"/>
          </rPr>
          <t xml:space="preserve">
Podľa platných koeficientov</t>
        </r>
      </text>
    </comment>
    <comment ref="G338" authorId="0" shapeId="0">
      <text>
        <r>
          <rPr>
            <b/>
            <sz val="9"/>
            <color indexed="81"/>
            <rFont val="Segoe UI"/>
            <charset val="1"/>
          </rPr>
          <t>Primator:</t>
        </r>
        <r>
          <rPr>
            <sz val="9"/>
            <color indexed="81"/>
            <rFont val="Segoe UI"/>
            <charset val="1"/>
          </rPr>
          <t xml:space="preserve">
Podľa platných koeficientov</t>
        </r>
      </text>
    </comment>
    <comment ref="G35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spotreby a ceny v r. 2024</t>
        </r>
      </text>
    </comment>
    <comment ref="G366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Presun z programu 13-opatrovateľská služba
</t>
        </r>
      </text>
    </comment>
    <comment ref="G384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Podľa oznámenia na r. 2025
</t>
        </r>
      </text>
    </comment>
    <comment ref="G412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Podľa oznámenia na r. 2025
</t>
        </r>
      </text>
    </comment>
    <comment ref="G420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Podľa oznámenia na r. 2025
</t>
        </r>
      </text>
    </comment>
    <comment ref="G425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26000,-€ v rozpočte ZŠ</t>
        </r>
      </text>
    </comment>
    <comment ref="G453" authorId="1" shapeId="0">
      <text>
        <r>
          <rPr>
            <b/>
            <sz val="9"/>
            <color indexed="81"/>
            <rFont val="Segoe UI"/>
            <charset val="1"/>
          </rPr>
          <t>toporecova:</t>
        </r>
        <r>
          <rPr>
            <sz val="9"/>
            <color indexed="81"/>
            <rFont val="Segoe UI"/>
            <charset val="1"/>
          </rPr>
          <t xml:space="preserve">
Presun do programu 11</t>
        </r>
      </text>
    </comment>
    <comment ref="G49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Zmena DPH  z 20% na 23%</t>
        </r>
      </text>
    </comment>
    <comment ref="G50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Neschválená ŽoNFP</t>
        </r>
      </text>
    </comment>
    <comment ref="G50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Výmena okien a dverí na dome smútku podľa predbežnej cenovej ponuky.</t>
        </r>
      </text>
    </comment>
  </commentList>
</comments>
</file>

<file path=xl/sharedStrings.xml><?xml version="1.0" encoding="utf-8"?>
<sst xmlns="http://schemas.openxmlformats.org/spreadsheetml/2006/main" count="799" uniqueCount="692">
  <si>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</si>
  <si>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</si>
  <si>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</si>
  <si>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</si>
  <si>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</si>
  <si>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</si>
  <si>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</si>
  <si>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</si>
  <si>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</si>
  <si>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</si>
  <si>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</si>
  <si>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</si>
  <si>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</si>
  <si>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</si>
  <si>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</si>
  <si>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</si>
  <si>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</si>
  <si>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</si>
  <si>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</si>
  <si>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</si>
  <si>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</si>
  <si>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</si>
  <si>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</si>
  <si>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</si>
  <si>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</si>
  <si>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</si>
  <si>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</si>
  <si>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</si>
  <si>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</si>
  <si>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</si>
  <si>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</si>
  <si>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</si>
  <si>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</si>
  <si>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</si>
  <si>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</si>
  <si>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</si>
  <si>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</si>
  <si>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</si>
  <si>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</si>
  <si>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</si>
  <si>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</si>
  <si>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</si>
  <si>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</si>
  <si>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</si>
  <si>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</si>
  <si>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</si>
  <si>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</si>
  <si>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</si>
  <si>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</si>
  <si>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</si>
  <si>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</si>
  <si>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</si>
  <si>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</si>
  <si>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</si>
  <si>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</si>
  <si>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</si>
  <si>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</si>
  <si>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</si>
  <si>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</si>
  <si>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</si>
  <si>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</si>
  <si>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</si>
  <si>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</si>
  <si>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</si>
  <si>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</si>
  <si>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</si>
  <si>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</si>
  <si>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</si>
  <si>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</si>
  <si>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</si>
  <si>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</si>
  <si>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</si>
  <si>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</si>
  <si>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</si>
  <si>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</si>
  <si>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</si>
  <si>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</si>
  <si>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</si>
  <si>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</si>
  <si>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</si>
  <si>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</si>
  <si>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</si>
  <si>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</si>
  <si>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</si>
  <si>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</si>
  <si>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</si>
  <si>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</si>
  <si>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</si>
  <si>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</si>
  <si>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</si>
  <si>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</si>
  <si>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</si>
  <si>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</si>
  <si>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</si>
  <si>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</si>
  <si>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</si>
  <si>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</si>
  <si>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</si>
  <si>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</si>
  <si>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</si>
  <si>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</si>
  <si>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</si>
  <si>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</si>
  <si>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</si>
  <si>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</si>
  <si>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</si>
  <si>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</si>
  <si>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</si>
  <si>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</si>
  <si>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</si>
  <si>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</si>
  <si>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</si>
  <si>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</si>
  <si>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</si>
  <si>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</si>
  <si>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</si>
  <si>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</si>
  <si>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</si>
  <si>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</si>
  <si>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</si>
  <si>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</si>
  <si>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</si>
  <si>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</si>
  <si>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</si>
  <si>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</si>
  <si>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</si>
  <si>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</si>
  <si>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</si>
  <si>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</si>
  <si>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</si>
  <si>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</si>
  <si>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</si>
  <si>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</si>
  <si>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</si>
  <si>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</si>
  <si>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</si>
  <si>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</si>
  <si>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</si>
  <si>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</si>
  <si>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</si>
  <si>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</si>
  <si>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</si>
  <si>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</si>
  <si>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</si>
  <si>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</si>
  <si>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</si>
  <si>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</si>
  <si>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</si>
  <si>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</si>
  <si>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</si>
  <si>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</si>
  <si>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</si>
  <si>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</si>
  <si>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</si>
  <si>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</si>
  <si>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</si>
  <si>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</si>
  <si>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</si>
  <si>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</si>
  <si>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</si>
  <si>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</si>
  <si>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</si>
  <si>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</si>
  <si>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</si>
  <si>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</si>
  <si>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</si>
  <si>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</si>
  <si>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</si>
  <si>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</si>
  <si>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</si>
  <si>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</si>
  <si>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>Údržba prevádzkových strojov a náradia</t>
  </si>
  <si>
    <t>Transfer - Klub dôchodcov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</si>
  <si>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</si>
  <si>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</si>
  <si>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</si>
  <si>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</si>
  <si>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</si>
  <si>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</si>
  <si>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</si>
  <si>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</si>
  <si>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</si>
  <si>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</si>
  <si>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</si>
  <si>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</si>
  <si>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</si>
  <si>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</si>
  <si>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</si>
  <si>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</si>
  <si>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</si>
  <si>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</si>
  <si>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</si>
  <si>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</si>
  <si>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</si>
  <si>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</si>
  <si>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</si>
  <si>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</si>
  <si>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</si>
  <si>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</si>
  <si>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</si>
  <si>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</si>
  <si>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</si>
  <si>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</si>
  <si>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</si>
  <si>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prebytočný hnuteľný mjetok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</si>
  <si>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</si>
  <si>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</si>
  <si>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</si>
  <si>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</si>
  <si>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</si>
  <si>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</si>
  <si>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</si>
  <si>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</si>
  <si>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</si>
  <si>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</si>
  <si>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</si>
  <si>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</si>
  <si>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</si>
  <si>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</si>
  <si>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</si>
  <si>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</si>
  <si>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</si>
  <si>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</si>
  <si>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</si>
  <si>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</si>
  <si>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</si>
  <si>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</si>
  <si>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</si>
  <si>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</si>
  <si>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</si>
  <si>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</si>
  <si>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</si>
  <si>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</si>
  <si>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</si>
  <si>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</si>
  <si>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</si>
  <si>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</si>
  <si>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</si>
  <si>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</si>
  <si>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</si>
  <si>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</si>
  <si>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</si>
  <si>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</si>
  <si>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</si>
  <si>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</si>
  <si>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</si>
  <si>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</si>
  <si>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</si>
  <si>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</si>
  <si>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</si>
  <si>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</si>
  <si>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</si>
  <si>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</si>
  <si>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</si>
  <si>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</si>
  <si>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</si>
  <si>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</si>
  <si>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</si>
  <si>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</si>
  <si>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</si>
  <si>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</si>
  <si>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</si>
  <si>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</si>
  <si>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</si>
  <si>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</si>
  <si>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</si>
  <si>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</si>
  <si>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</si>
  <si>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</si>
  <si>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</si>
  <si>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</si>
  <si>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</si>
  <si>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</si>
  <si>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</si>
  <si>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</si>
  <si>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</si>
  <si>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</si>
  <si>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</si>
  <si>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</si>
  <si>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</si>
  <si>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</si>
  <si>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</si>
  <si>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</si>
  <si>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</si>
  <si>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</si>
  <si>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</si>
  <si>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</si>
  <si>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</si>
  <si>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</si>
  <si>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</si>
  <si>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</si>
  <si>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</si>
  <si>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</si>
  <si>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</si>
  <si>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</si>
  <si>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</si>
  <si>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</si>
  <si>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</si>
  <si>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</si>
  <si>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</si>
  <si>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</si>
  <si>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</si>
  <si>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</si>
  <si>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</si>
  <si>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</si>
  <si>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</si>
  <si>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</si>
  <si>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</si>
  <si>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</si>
  <si>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</si>
  <si>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</si>
  <si>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</si>
  <si>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</si>
  <si>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</si>
  <si>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</si>
  <si>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</si>
  <si>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</si>
  <si>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</si>
  <si>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</si>
  <si>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</si>
  <si>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</si>
  <si>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</si>
  <si>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</si>
  <si>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</si>
  <si>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</si>
  <si>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</si>
  <si>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</si>
  <si>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</si>
  <si>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</si>
  <si>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</si>
  <si>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</si>
  <si>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</si>
  <si>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</si>
  <si>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</si>
  <si>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</si>
  <si>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</si>
  <si>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</si>
  <si>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</si>
  <si>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</si>
  <si>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</si>
  <si>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</si>
  <si>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</si>
  <si>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</si>
  <si>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</si>
  <si>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</si>
  <si>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</si>
  <si>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</si>
  <si>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</si>
  <si>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</si>
  <si>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</si>
  <si>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</si>
  <si>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</si>
  <si>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</si>
  <si>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</si>
  <si>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</si>
  <si>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</si>
  <si>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</si>
  <si>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</si>
  <si>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</si>
  <si>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</si>
  <si>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</si>
  <si>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</si>
  <si>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</si>
  <si>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</si>
  <si>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</si>
  <si>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</si>
  <si>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</si>
  <si>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</si>
  <si>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</si>
  <si>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</si>
  <si>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</si>
  <si>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</si>
  <si>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</si>
  <si>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</si>
  <si>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</si>
  <si>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</si>
  <si>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</si>
  <si>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</si>
  <si>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</si>
  <si>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</si>
  <si>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</si>
  <si>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</si>
  <si>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</si>
  <si>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</si>
  <si>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</si>
  <si>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</si>
  <si>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</si>
  <si>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</si>
  <si>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</si>
  <si>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</si>
  <si>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</si>
  <si>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</si>
  <si>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</si>
  <si>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</si>
  <si>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</si>
  <si>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</si>
  <si>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</si>
  <si>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</si>
  <si>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</si>
  <si>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</si>
  <si>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</si>
  <si>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</si>
  <si>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</si>
  <si>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</si>
  <si>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</si>
  <si>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</si>
  <si>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</si>
  <si>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</si>
  <si>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</si>
  <si>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</si>
  <si>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</si>
  <si>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</si>
  <si>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</si>
  <si>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</si>
  <si>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</si>
  <si>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</si>
  <si>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</si>
  <si>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</si>
  <si>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</si>
  <si>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</si>
  <si>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</si>
  <si>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</si>
  <si>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</si>
  <si>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</si>
  <si>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</si>
  <si>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</si>
  <si>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</si>
  <si>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</si>
  <si>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</si>
  <si>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</si>
  <si>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</si>
  <si>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</si>
  <si>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</si>
  <si>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</si>
  <si>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</si>
  <si>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</si>
  <si>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</si>
  <si>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</si>
  <si>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</si>
  <si>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</si>
  <si>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</si>
  <si>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</si>
  <si>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</si>
  <si>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</si>
  <si>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</si>
  <si>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</si>
  <si>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</si>
  <si>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</si>
  <si>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Granty, sponzorské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</si>
  <si>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</si>
  <si>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</si>
  <si>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</si>
  <si>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</si>
  <si>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</si>
  <si>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</si>
  <si>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</si>
  <si>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</si>
  <si>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</si>
  <si>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</si>
  <si>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</si>
  <si>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</si>
  <si>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</si>
  <si>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</si>
  <si>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</si>
  <si>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</si>
  <si>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</si>
  <si>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</si>
  <si>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</si>
  <si>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</si>
  <si>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</si>
  <si>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</si>
  <si>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</si>
  <si>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</si>
  <si>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</si>
  <si>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</si>
  <si>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</si>
  <si>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</si>
  <si>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</si>
  <si>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</si>
  <si>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</si>
  <si>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</si>
  <si>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</si>
  <si>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</si>
  <si>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</si>
  <si>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</si>
  <si>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</si>
  <si>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</si>
  <si>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</si>
  <si>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</si>
  <si>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</si>
  <si>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637014 - 61 15</t>
  </si>
  <si>
    <t>637016 - 61 15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</si>
  <si>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</si>
  <si>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</si>
  <si>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</si>
  <si>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</si>
  <si>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</si>
  <si>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</si>
  <si>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</si>
  <si>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</si>
  <si>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</si>
  <si>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</si>
  <si>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</si>
  <si>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</si>
  <si>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</si>
  <si>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</si>
  <si>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</si>
  <si>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</si>
  <si>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</si>
  <si>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</si>
  <si>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</si>
  <si>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</si>
  <si>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</si>
  <si>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</si>
  <si>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</si>
  <si>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</si>
  <si>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t>NFP - PD cyklotrasa</t>
  </si>
  <si>
    <t>detské ihrisko ul. Družstevná</t>
  </si>
  <si>
    <t>ul. Sládkovičova - rekonštrukcia - most (Dlugoš, Detský domov)</t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</si>
  <si>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</si>
  <si>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</si>
  <si>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</si>
  <si>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</si>
  <si>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</si>
  <si>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</si>
  <si>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</si>
  <si>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</si>
  <si>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</si>
  <si>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</si>
  <si>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</si>
  <si>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</si>
  <si>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</si>
  <si>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</si>
  <si>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</si>
  <si>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Vrátky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</si>
  <si>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</si>
  <si>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</si>
  <si>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</si>
  <si>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</si>
  <si>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</si>
  <si>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</si>
  <si>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</si>
  <si>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</si>
  <si>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</si>
  <si>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>PD Komplexná rekonštrukcia a modernizácia kultúrneho domu</t>
  </si>
  <si>
    <t>PD bytové domy, Nám. Mariánske 39, a BD Bernolákova</t>
  </si>
  <si>
    <r>
      <t xml:space="preserve">2024 </t>
    </r>
    <r>
      <rPr>
        <sz val="10"/>
        <color indexed="8"/>
        <rFont val="Tahoma"/>
        <family val="2"/>
        <charset val="238"/>
      </rPr>
      <t>schválený</t>
    </r>
  </si>
  <si>
    <t>Poplatok za likvidáciu TDO Environmentálnemu fondu</t>
  </si>
  <si>
    <t>Podprogram 15.9 Splátka úveru VÚB</t>
  </si>
  <si>
    <t>Podprogram 15.10 Splátka úveru Environmentálny fond</t>
  </si>
  <si>
    <t>rekonštrukcia hasičskej zbrojnice 2024</t>
  </si>
  <si>
    <t>Telefón - knižnica</t>
  </si>
  <si>
    <t>Poistenie</t>
  </si>
  <si>
    <t>Úver Prístavba MŠ</t>
  </si>
  <si>
    <t>Úver Verejné osvetlenie Environmentálny fond</t>
  </si>
  <si>
    <t>mzdové prostriedky - tarifny plat + príplatky - zamestnanci MsÚ</t>
  </si>
  <si>
    <t>Parkovacie automaty</t>
  </si>
  <si>
    <t>Modernizácia verejného osvetlenia v meste Podolínec</t>
  </si>
  <si>
    <t>Podprogram 15.11 Splátka úveru ŠFRB Bytový dom Nám. Mariánske 39</t>
  </si>
  <si>
    <t>Podprogram 15.12 Splátka úveru ŠFRB Bytový dom Bernolákova</t>
  </si>
  <si>
    <t>IBV Krížava inžinierske siete</t>
  </si>
  <si>
    <t>Parkovisko ul. Družstevná</t>
  </si>
  <si>
    <t>Technická infraštruktúra BD Bernoláková</t>
  </si>
  <si>
    <t>651003  47</t>
  </si>
  <si>
    <t>651002  71 4</t>
  </si>
  <si>
    <t>Chata Kyčora</t>
  </si>
  <si>
    <t>212003 - 46 50</t>
  </si>
  <si>
    <t>Príjmy z prenajatých strojov, prístrojov, zariadení (parkovacie automaty)</t>
  </si>
  <si>
    <t>223001 - 42 42 5</t>
  </si>
  <si>
    <t>Príjem zo ŠR Duálne vzdelávanie</t>
  </si>
  <si>
    <t>312001 - 73</t>
  </si>
  <si>
    <t>Dotácia MOPS</t>
  </si>
  <si>
    <t>Dotácia NP Ľudia a hrady</t>
  </si>
  <si>
    <t>Cezhraničná spolupráca obcí patriacich do združenia gmin povodia rieky Wisloka a Prešovského samosprávneho kraja pri zvyšovaní odolnosti voči prírodným katastrofám v dôsledku klimatických zmien posilnením spolupráce záchranných zložiek v oblasti krízového manažmentu</t>
  </si>
  <si>
    <t>detské ihrisko ul. Bernoláková - dotácia</t>
  </si>
  <si>
    <r>
      <t xml:space="preserve">Dotácia na prenes. kompetencie ZŠ </t>
    </r>
    <r>
      <rPr>
        <sz val="10"/>
        <rFont val="Tahoma"/>
        <family val="2"/>
        <charset val="238"/>
      </rPr>
      <t>a MŠ</t>
    </r>
  </si>
  <si>
    <t>ŠKD, CVČ a ZŠ s MŠ Jedáleň - originálne kompetencie</t>
  </si>
  <si>
    <t>ZŠ – originálne kompetencie pokrytie výdavkov projektu POP III.</t>
  </si>
  <si>
    <t>ZŠ – projekt EÚ NIVAM Pomáhajúce profesie III. (POP III.)</t>
  </si>
  <si>
    <t>MŠ – projekt EÚ NIVAM Pomáhajúce profesie III. (POP III.)</t>
  </si>
  <si>
    <t>NFP Rekonštrukcia chodníka na cintoríne</t>
  </si>
  <si>
    <t>NFP Rekreačno-náučná cesta do Doliny v Podolínci</t>
  </si>
  <si>
    <t>637027 - 33 01</t>
  </si>
  <si>
    <t>Odmeny zamestnancov mimopracovného pomeru</t>
  </si>
  <si>
    <t>Elektrická energia - verejné osvetlenie</t>
  </si>
  <si>
    <t>Príspevok na stravu seniorom</t>
  </si>
  <si>
    <t xml:space="preserve">Transfer jednotlivcom sociálna podpora </t>
  </si>
  <si>
    <t>Zakúpenie pracovných strojov</t>
  </si>
  <si>
    <t>Rekonštrukcia chodníkov a vybudovanie parkoviska na ul. Gen. Štefánika/Tatranská</t>
  </si>
  <si>
    <t xml:space="preserve">rekonštrukcia - ul. Sládkovičova </t>
  </si>
  <si>
    <r>
      <t xml:space="preserve">2024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</si>
  <si>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2024       </t>
    </r>
    <r>
      <rPr>
        <sz val="10"/>
        <color indexed="8"/>
        <rFont val="Tahoma"/>
        <family val="2"/>
        <charset val="238"/>
      </rPr>
      <t>upravený</t>
    </r>
  </si>
  <si>
    <r>
      <t xml:space="preserve">2024 </t>
    </r>
    <r>
      <rPr>
        <sz val="10"/>
        <rFont val="Tahoma"/>
        <family val="2"/>
        <charset val="238"/>
      </rPr>
      <t>upravený</t>
    </r>
  </si>
  <si>
    <r>
      <t xml:space="preserve">2025 </t>
    </r>
    <r>
      <rPr>
        <sz val="10"/>
        <color indexed="8"/>
        <rFont val="Tahoma"/>
        <family val="2"/>
        <charset val="238"/>
      </rPr>
      <t>návrh</t>
    </r>
  </si>
  <si>
    <t>Rozpočet mesta Podolínec na rok 2025</t>
  </si>
  <si>
    <t>Podolínsky  jarmok + príjem z kultúry</t>
  </si>
  <si>
    <t>BD Nám. Mariánske č. 39 a spolufinancovanie</t>
  </si>
  <si>
    <t>Dotácia BD Námestie Mariánske č. 39</t>
  </si>
  <si>
    <t>Z dobropisov</t>
  </si>
  <si>
    <t>312001 - 51 53</t>
  </si>
  <si>
    <t>312001 - 61 50</t>
  </si>
  <si>
    <t>312001 - 61 15</t>
  </si>
  <si>
    <t>322001 - 32 18 5</t>
  </si>
  <si>
    <t>322001 - 33 05</t>
  </si>
  <si>
    <t>322001 - 61 25</t>
  </si>
  <si>
    <t>Prostriedky z predchádzajúcich rokov</t>
  </si>
  <si>
    <t>632001 - 46 50</t>
  </si>
  <si>
    <t>632001 - 46 60</t>
  </si>
  <si>
    <t>Vináreň</t>
  </si>
  <si>
    <t>632002 - 46 60</t>
  </si>
  <si>
    <t>Poštové a telekomunikačné služby</t>
  </si>
  <si>
    <t>Telefón</t>
  </si>
  <si>
    <t>633006 - 46 50</t>
  </si>
  <si>
    <t>Všeobecný materiál - Chata Kyčora</t>
  </si>
  <si>
    <t>633006 - 46 50 4</t>
  </si>
  <si>
    <t>Čistiace prostriedky - Chata Kyčora</t>
  </si>
  <si>
    <t>633006 - 46 60</t>
  </si>
  <si>
    <t>Všeobecný materiál - Vináreň</t>
  </si>
  <si>
    <t>633016 - 61 77</t>
  </si>
  <si>
    <t>633016 - 42 12</t>
  </si>
  <si>
    <t>reprezentačné výdavky - správa ostatné</t>
  </si>
  <si>
    <t>reprezentačné výdavky - Knižnica</t>
  </si>
  <si>
    <t>635006 - 46 60</t>
  </si>
  <si>
    <r>
      <t xml:space="preserve">Údržba budov, objektov a ich častí </t>
    </r>
    <r>
      <rPr>
        <sz val="10"/>
        <rFont val="Tahoma"/>
        <family val="2"/>
        <charset val="238"/>
      </rPr>
      <t>- Vináreň</t>
    </r>
  </si>
  <si>
    <t>635006 - 46 50</t>
  </si>
  <si>
    <r>
      <t xml:space="preserve">Údržba budov, objektov a ich častí </t>
    </r>
    <r>
      <rPr>
        <sz val="10"/>
        <rFont val="Tahoma"/>
        <family val="2"/>
        <charset val="238"/>
      </rPr>
      <t>-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Chata Kyčora</t>
    </r>
  </si>
  <si>
    <t>Propagácia, reklama a inzercia</t>
  </si>
  <si>
    <t>Štúdie, expertízy, posudky</t>
  </si>
  <si>
    <t>637026 - 42 62</t>
  </si>
  <si>
    <t>Odmeny a príspevky (SOZA, Slovgram)</t>
  </si>
  <si>
    <t>637004 - 46 50</t>
  </si>
  <si>
    <t>Všeobecné služby - chata Kyčora</t>
  </si>
  <si>
    <t>637016 - 61 50</t>
  </si>
  <si>
    <t>637016 - 51 53</t>
  </si>
  <si>
    <t>Sociálny fond - Ľudia a hrady</t>
  </si>
  <si>
    <t>Sociálny fond - MOPS</t>
  </si>
  <si>
    <t>642014 - 73</t>
  </si>
  <si>
    <t>Jednotlivcom - duálne vzdelávanie</t>
  </si>
  <si>
    <t>642014 - 80</t>
  </si>
  <si>
    <t>Jednotlivcom - ostatné</t>
  </si>
  <si>
    <t>633006 - 46 40</t>
  </si>
  <si>
    <t>Dom smútku - materiál</t>
  </si>
  <si>
    <t>637004 - 46 40 5</t>
  </si>
  <si>
    <t>Dom smútku - všeobecné služby ostatné</t>
  </si>
  <si>
    <t>Dom smútku - všeobecné služby (Bilák)</t>
  </si>
  <si>
    <t>642014 - 33 01</t>
  </si>
  <si>
    <t>Jednotlivcom</t>
  </si>
  <si>
    <t>633016 - 33 01</t>
  </si>
  <si>
    <t>Reprezentačné</t>
  </si>
  <si>
    <t>637031 - 33 01</t>
  </si>
  <si>
    <t>MŠ – originálne kompetencie (pokrytie výdavkov projektu POP I. – 12/2024...)</t>
  </si>
  <si>
    <t xml:space="preserve">633015 - 61 21 </t>
  </si>
  <si>
    <t>Palivá ako zdroj energie</t>
  </si>
  <si>
    <t>637031 - 66</t>
  </si>
  <si>
    <t>MOPS</t>
  </si>
  <si>
    <t>paušalne výdavky</t>
  </si>
  <si>
    <t>Ľudia a hrady</t>
  </si>
  <si>
    <t>paušálne výdavky</t>
  </si>
  <si>
    <t>637037 - 61 50</t>
  </si>
  <si>
    <t>NP Ľudia a hrady - vratky</t>
  </si>
  <si>
    <t>611 - 51 53</t>
  </si>
  <si>
    <t>620 - 51 53</t>
  </si>
  <si>
    <t>611 - 61 50</t>
  </si>
  <si>
    <t>621 - 61 50</t>
  </si>
  <si>
    <t>63.  - 61 50</t>
  </si>
  <si>
    <t>63.  - 51 53</t>
  </si>
  <si>
    <t>711005 - 61 09</t>
  </si>
  <si>
    <t>Územný plán</t>
  </si>
  <si>
    <t>711005 - 61 04</t>
  </si>
  <si>
    <t>Ostatných nehmotných aktív</t>
  </si>
  <si>
    <t>713004 - 61 50</t>
  </si>
  <si>
    <t>Vybudovanie miestneho rozhlasu</t>
  </si>
  <si>
    <t>PD ul. Hliník</t>
  </si>
  <si>
    <t>PD Fotovoltika ZŠ s MŠ</t>
  </si>
  <si>
    <t>PD rozhľadňa v sedle Lustová</t>
  </si>
  <si>
    <t>PD protipovodňová nádrž</t>
  </si>
  <si>
    <t xml:space="preserve">detské ihrisko ul. Bernoláková </t>
  </si>
  <si>
    <t>Zberný dvor</t>
  </si>
  <si>
    <t>PD spojnica ul. Družstevná</t>
  </si>
  <si>
    <t xml:space="preserve">PD ulice Zimná, T.Vansovej, Kláštorná "za Galajdom" </t>
  </si>
  <si>
    <t>za predaj výrobkov a služieb, parkovné</t>
  </si>
  <si>
    <t>Z predaja pozemkov a pozemkov v IBV</t>
  </si>
  <si>
    <t>Všeobecný materiál, dopravné značky</t>
  </si>
  <si>
    <t>Prevádzkové stroje, prístroje, technika</t>
  </si>
  <si>
    <r>
      <t xml:space="preserve">2025            </t>
    </r>
    <r>
      <rPr>
        <sz val="10"/>
        <color indexed="8"/>
        <rFont val="Tahoma"/>
        <family val="2"/>
        <charset val="238"/>
      </rPr>
      <t>schválený</t>
    </r>
  </si>
  <si>
    <t>Dotácia Rekonštrukcia domu smútku</t>
  </si>
  <si>
    <t>Rekonštrukcia domu smútku</t>
  </si>
  <si>
    <t>Dotácia SFZ - zavlažovanie ihriska</t>
  </si>
  <si>
    <t>Zvlažovanie futbalového ihriska</t>
  </si>
  <si>
    <t>2025 RO č. 1</t>
  </si>
  <si>
    <t>642002 - 61 15</t>
  </si>
  <si>
    <t>Príspevok na sociálnu a opatrovateľskú službu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</si>
</sst>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10" fillId="0" borderId="0" xfId="0" applyFont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10" borderId="0" xfId="0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0" fontId="20" fillId="9" borderId="0" xfId="0" applyFont="1" applyFill="1"/>
    <xf numFmtId="4" fontId="3" fillId="13" borderId="0" xfId="1" applyNumberFormat="1" applyFont="1" applyFill="1" applyAlignment="1">
      <alignment horizontal="center" vertical="center" wrapText="1"/>
    </xf>
    <xf numFmtId="4" fontId="10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10" fillId="0" borderId="0" xfId="0" applyFont="1" applyAlignment="1">
      <alignment horizontal="left" wrapText="1"/>
    </xf>
    <xf numFmtId="0" fontId="28" fillId="8" borderId="0" xfId="0" applyFont="1" applyFill="1" applyAlignment="1">
      <alignment horizontal="right" vertical="center"/>
    </xf>
    <xf numFmtId="4" fontId="18" fillId="2" borderId="0" xfId="0" applyNumberFormat="1" applyFont="1" applyFill="1"/>
    <xf numFmtId="4" fontId="18" fillId="11" borderId="0" xfId="0" applyNumberFormat="1" applyFont="1" applyFill="1" applyAlignment="1">
      <alignment horizontal="right" vertical="center"/>
    </xf>
    <xf numFmtId="4" fontId="18" fillId="4" borderId="0" xfId="0" applyNumberFormat="1" applyFont="1" applyFill="1"/>
    <xf numFmtId="4" fontId="18" fillId="8" borderId="0" xfId="0" applyNumberFormat="1" applyFont="1" applyFill="1" applyAlignment="1">
      <alignment horizontal="right" vertical="center"/>
    </xf>
    <xf numFmtId="4" fontId="18" fillId="10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18" fillId="5" borderId="0" xfId="0" applyNumberFormat="1" applyFont="1" applyFill="1" applyAlignment="1">
      <alignment horizontal="right" vertical="center"/>
    </xf>
    <xf numFmtId="4" fontId="18" fillId="10" borderId="0" xfId="0" applyNumberFormat="1" applyFont="1" applyFill="1" applyAlignment="1">
      <alignment horizontal="right"/>
    </xf>
    <xf numFmtId="4" fontId="18" fillId="9" borderId="0" xfId="0" applyNumberFormat="1" applyFont="1" applyFill="1"/>
    <xf numFmtId="4" fontId="7" fillId="13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7" fillId="8" borderId="0" xfId="0" applyFont="1" applyFill="1" applyAlignment="1">
      <alignment horizontal="right"/>
    </xf>
    <xf numFmtId="0" fontId="6" fillId="5" borderId="0" xfId="0" applyFont="1" applyFill="1"/>
    <xf numFmtId="0" fontId="6" fillId="0" borderId="0" xfId="0" applyFont="1" applyAlignment="1">
      <alignment horizontal="left"/>
    </xf>
    <xf numFmtId="4" fontId="18" fillId="13" borderId="0" xfId="0" applyNumberFormat="1" applyFont="1" applyFill="1" applyAlignment="1">
      <alignment vertical="center"/>
    </xf>
    <xf numFmtId="0" fontId="10" fillId="8" borderId="0" xfId="0" applyFont="1" applyFill="1" applyAlignment="1">
      <alignment horizontal="right"/>
    </xf>
    <xf numFmtId="0" fontId="31" fillId="0" borderId="0" xfId="0" applyFont="1"/>
    <xf numFmtId="0" fontId="18" fillId="9" borderId="0" xfId="0" applyFont="1" applyFill="1"/>
    <xf numFmtId="4" fontId="10" fillId="9" borderId="0" xfId="0" applyNumberFormat="1" applyFont="1" applyFill="1"/>
    <xf numFmtId="0" fontId="28" fillId="8" borderId="0" xfId="0" applyFont="1" applyFill="1" applyAlignment="1">
      <alignment horizontal="right" wrapText="1"/>
    </xf>
    <xf numFmtId="4" fontId="10" fillId="8" borderId="0" xfId="0" applyNumberFormat="1" applyFont="1" applyFill="1" applyAlignment="1">
      <alignment vertical="center"/>
    </xf>
    <xf numFmtId="4" fontId="10" fillId="12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11" borderId="0" xfId="0" applyFont="1" applyFill="1" applyAlignment="1">
      <alignment horizontal="right"/>
    </xf>
    <xf numFmtId="4" fontId="18" fillId="13" borderId="0" xfId="0" applyNumberFormat="1" applyFont="1" applyFill="1" applyAlignment="1">
      <alignment horizontal="right"/>
    </xf>
    <xf numFmtId="4" fontId="10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7" fillId="0" borderId="0" xfId="0" applyFont="1" applyAlignment="1">
      <alignment horizontal="left" vertical="center"/>
    </xf>
    <xf numFmtId="0" fontId="18" fillId="0" borderId="1" xfId="0" applyFont="1" applyBorder="1"/>
    <xf numFmtId="4" fontId="10" fillId="13" borderId="0" xfId="0" applyNumberFormat="1" applyFont="1" applyFill="1" applyBorder="1"/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colors>
    <mruColors>
      <color rgb="FF00FF00"/>
      <color rgb="FFB5B5FF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546"/>
  <sheetViews>
    <sheetView tabSelected="1" zoomScale="150" zoomScaleNormal="150" workbookViewId="0">
      <pane ySplit="2" topLeftCell="A462" activePane="bottomLeft" state="frozen"/>
      <selection pane="bottomLeft" activeCell="G469" sqref="G469"/>
    </sheetView>
  </sheetViews>
  <sheetFormatPr defaultRowHeight="15" x14ac:dyDescent="0.25"/>
  <cols>
    <col min="1" max="1" width="1.28515625" style="1" customWidth="1"/>
    <col min="2" max="2" width="18.42578125" style="40" customWidth="1"/>
    <col min="3" max="3" width="62.5703125" style="1" customWidth="1"/>
    <col min="4" max="5" width="16" style="4" customWidth="1"/>
    <col min="6" max="6" width="15.7109375" style="4" customWidth="1"/>
    <col min="7" max="7" width="15.5703125" customWidth="1"/>
    <col min="8" max="8" width="14.140625" customWidth="1"/>
    <col min="9" max="9" width="14.7109375" customWidth="1"/>
  </cols>
  <sheetData>
    <row r="1" spans="1:7" x14ac:dyDescent="0.25">
      <c r="A1" s="127" t="s">
        <v>594</v>
      </c>
      <c r="B1" s="127"/>
      <c r="C1" s="127"/>
      <c r="D1" s="127"/>
      <c r="E1" s="127"/>
      <c r="F1" s="127"/>
    </row>
    <row r="2" spans="1:7" ht="33" customHeight="1" x14ac:dyDescent="0.25">
      <c r="A2" s="5"/>
      <c r="B2" s="39" t="s">
        <v>1</v>
      </c>
      <c r="C2" s="6" t="s">
        <v>2</v>
      </c>
      <c r="D2" s="8" t="s">
        <v>590</v>
      </c>
      <c r="E2" s="8" t="s">
        <v>591</v>
      </c>
      <c r="F2" s="89" t="s">
        <v>684</v>
      </c>
      <c r="G2" s="89" t="s">
        <v>689</v>
      </c>
    </row>
    <row r="3" spans="1:7" ht="19.5" x14ac:dyDescent="0.25">
      <c r="A3" s="129" t="s">
        <v>0</v>
      </c>
      <c r="B3" s="129"/>
      <c r="C3" s="129"/>
    </row>
    <row r="4" spans="1:7" x14ac:dyDescent="0.25">
      <c r="B4" s="41">
        <v>111003</v>
      </c>
      <c r="C4" s="1" t="s">
        <v>3</v>
      </c>
      <c r="D4" s="66">
        <v>1805500</v>
      </c>
      <c r="E4" s="66">
        <v>1834791</v>
      </c>
      <c r="F4" s="94">
        <v>1493458</v>
      </c>
      <c r="G4" s="94">
        <v>1493458</v>
      </c>
    </row>
    <row r="5" spans="1:7" x14ac:dyDescent="0.25">
      <c r="B5" s="41">
        <v>121001</v>
      </c>
      <c r="C5" s="1" t="s">
        <v>4</v>
      </c>
      <c r="D5" s="66">
        <v>60000</v>
      </c>
      <c r="E5" s="66">
        <v>60000</v>
      </c>
      <c r="F5" s="94">
        <v>60000</v>
      </c>
      <c r="G5" s="94">
        <v>60000</v>
      </c>
    </row>
    <row r="6" spans="1:7" x14ac:dyDescent="0.25">
      <c r="B6" s="41">
        <v>121002</v>
      </c>
      <c r="C6" s="1" t="s">
        <v>5</v>
      </c>
      <c r="D6" s="66">
        <v>45000</v>
      </c>
      <c r="E6" s="66">
        <v>45000</v>
      </c>
      <c r="F6" s="94">
        <v>45000</v>
      </c>
      <c r="G6" s="94">
        <v>45000</v>
      </c>
    </row>
    <row r="7" spans="1:7" x14ac:dyDescent="0.25">
      <c r="B7" s="41">
        <v>121003</v>
      </c>
      <c r="C7" s="1" t="s">
        <v>6</v>
      </c>
      <c r="D7" s="66">
        <v>7000</v>
      </c>
      <c r="E7" s="66">
        <v>7000</v>
      </c>
      <c r="F7" s="94">
        <v>7000</v>
      </c>
      <c r="G7" s="94">
        <v>7000</v>
      </c>
    </row>
    <row r="8" spans="1:7" x14ac:dyDescent="0.25">
      <c r="B8" s="41">
        <v>131001</v>
      </c>
      <c r="C8" s="1" t="s">
        <v>7</v>
      </c>
      <c r="D8" s="66">
        <v>2500</v>
      </c>
      <c r="E8" s="66">
        <v>2500</v>
      </c>
      <c r="F8" s="94">
        <v>2500</v>
      </c>
      <c r="G8" s="94">
        <v>2500</v>
      </c>
    </row>
    <row r="9" spans="1:7" x14ac:dyDescent="0.25">
      <c r="B9" s="41">
        <v>133012</v>
      </c>
      <c r="C9" s="1" t="s">
        <v>78</v>
      </c>
      <c r="D9" s="66">
        <v>2100</v>
      </c>
      <c r="E9" s="66">
        <v>2100</v>
      </c>
      <c r="F9" s="94">
        <v>2100</v>
      </c>
      <c r="G9" s="94">
        <v>2100</v>
      </c>
    </row>
    <row r="10" spans="1:7" x14ac:dyDescent="0.25">
      <c r="B10" s="41">
        <v>133013</v>
      </c>
      <c r="C10" s="1" t="s">
        <v>8</v>
      </c>
      <c r="D10" s="66">
        <v>110000</v>
      </c>
      <c r="E10" s="66">
        <v>110000</v>
      </c>
      <c r="F10" s="94">
        <v>125000</v>
      </c>
      <c r="G10" s="94">
        <v>125000</v>
      </c>
    </row>
    <row r="11" spans="1:7" x14ac:dyDescent="0.25">
      <c r="B11" s="42">
        <v>139002</v>
      </c>
      <c r="C11" s="1" t="s">
        <v>407</v>
      </c>
      <c r="D11" s="66">
        <v>0</v>
      </c>
      <c r="E11" s="66">
        <v>0</v>
      </c>
      <c r="F11" s="94">
        <v>0</v>
      </c>
      <c r="G11" s="94">
        <v>0</v>
      </c>
    </row>
    <row r="12" spans="1:7" x14ac:dyDescent="0.25">
      <c r="A12" s="7"/>
      <c r="B12" s="43">
        <v>100</v>
      </c>
      <c r="C12" s="3" t="s">
        <v>9</v>
      </c>
      <c r="D12" s="101">
        <f t="shared" ref="D12:E12" si="0">SUM(D4:D11)</f>
        <v>2032100</v>
      </c>
      <c r="E12" s="101">
        <f t="shared" si="0"/>
        <v>2061391</v>
      </c>
      <c r="F12" s="101">
        <f>SUM(F4:F11)</f>
        <v>1735058</v>
      </c>
      <c r="G12" s="101">
        <f>SUM(G4:G11)</f>
        <v>1735058</v>
      </c>
    </row>
    <row r="13" spans="1:7" x14ac:dyDescent="0.25">
      <c r="B13" s="41">
        <v>211003</v>
      </c>
      <c r="C13" s="1" t="s">
        <v>408</v>
      </c>
      <c r="D13" s="66">
        <v>0</v>
      </c>
      <c r="E13" s="66">
        <v>0</v>
      </c>
      <c r="F13" s="94">
        <v>0</v>
      </c>
      <c r="G13" s="94">
        <v>0</v>
      </c>
    </row>
    <row r="14" spans="1:7" x14ac:dyDescent="0.25">
      <c r="B14" s="41">
        <v>211004</v>
      </c>
      <c r="C14" s="1" t="s">
        <v>430</v>
      </c>
      <c r="D14" s="66">
        <v>0</v>
      </c>
      <c r="E14" s="66">
        <v>0</v>
      </c>
      <c r="F14" s="94">
        <v>0</v>
      </c>
      <c r="G14" s="94">
        <v>0</v>
      </c>
    </row>
    <row r="15" spans="1:7" x14ac:dyDescent="0.25">
      <c r="B15" s="41">
        <v>212002</v>
      </c>
      <c r="C15" s="1" t="s">
        <v>10</v>
      </c>
      <c r="D15" s="66">
        <v>26000</v>
      </c>
      <c r="E15" s="66">
        <v>26000</v>
      </c>
      <c r="F15" s="94">
        <v>26000</v>
      </c>
      <c r="G15" s="94">
        <v>26000</v>
      </c>
    </row>
    <row r="16" spans="1:7" x14ac:dyDescent="0.25">
      <c r="B16" s="41" t="s">
        <v>401</v>
      </c>
      <c r="C16" s="1" t="s">
        <v>402</v>
      </c>
      <c r="D16" s="66">
        <v>1500</v>
      </c>
      <c r="E16" s="66">
        <v>1500</v>
      </c>
      <c r="F16" s="94">
        <v>1500</v>
      </c>
      <c r="G16" s="94">
        <v>1500</v>
      </c>
    </row>
    <row r="17" spans="2:7" x14ac:dyDescent="0.25">
      <c r="B17" s="41"/>
      <c r="C17" s="1" t="s">
        <v>211</v>
      </c>
      <c r="D17" s="66">
        <v>132900</v>
      </c>
      <c r="E17" s="94">
        <f>SUM(E18:E21)</f>
        <v>155400</v>
      </c>
      <c r="F17" s="94">
        <f>SUM(F18:F21)</f>
        <v>179000</v>
      </c>
      <c r="G17" s="94">
        <f>SUM(G18:G21)</f>
        <v>179000</v>
      </c>
    </row>
    <row r="18" spans="2:7" x14ac:dyDescent="0.25">
      <c r="B18" s="44">
        <v>212003</v>
      </c>
      <c r="C18" s="37" t="s">
        <v>198</v>
      </c>
      <c r="D18" s="67">
        <v>72000</v>
      </c>
      <c r="E18" s="104">
        <v>92000</v>
      </c>
      <c r="F18" s="102">
        <v>115000</v>
      </c>
      <c r="G18" s="102">
        <v>115000</v>
      </c>
    </row>
    <row r="19" spans="2:7" x14ac:dyDescent="0.25">
      <c r="B19" s="44" t="s">
        <v>223</v>
      </c>
      <c r="C19" s="37" t="s">
        <v>90</v>
      </c>
      <c r="D19" s="67">
        <v>4900</v>
      </c>
      <c r="E19" s="104">
        <v>4900</v>
      </c>
      <c r="F19" s="102">
        <v>5000</v>
      </c>
      <c r="G19" s="102">
        <v>5000</v>
      </c>
    </row>
    <row r="20" spans="2:7" x14ac:dyDescent="0.25">
      <c r="B20" s="44" t="s">
        <v>566</v>
      </c>
      <c r="C20" s="37" t="s">
        <v>565</v>
      </c>
      <c r="D20" s="67">
        <v>0</v>
      </c>
      <c r="E20" s="104">
        <v>2500</v>
      </c>
      <c r="F20" s="102">
        <v>3000</v>
      </c>
      <c r="G20" s="102">
        <v>3000</v>
      </c>
    </row>
    <row r="21" spans="2:7" x14ac:dyDescent="0.25">
      <c r="B21" s="44" t="s">
        <v>222</v>
      </c>
      <c r="C21" s="37" t="s">
        <v>199</v>
      </c>
      <c r="D21" s="67">
        <v>56000</v>
      </c>
      <c r="E21" s="104">
        <v>56000</v>
      </c>
      <c r="F21" s="102">
        <v>56000</v>
      </c>
      <c r="G21" s="102">
        <v>56000</v>
      </c>
    </row>
    <row r="22" spans="2:7" x14ac:dyDescent="0.25">
      <c r="B22" s="111">
        <v>212004</v>
      </c>
      <c r="C22" s="22" t="s">
        <v>567</v>
      </c>
      <c r="D22" s="95">
        <v>0</v>
      </c>
      <c r="E22" s="66">
        <v>400</v>
      </c>
      <c r="F22" s="66">
        <v>5000</v>
      </c>
      <c r="G22" s="66">
        <v>5000</v>
      </c>
    </row>
    <row r="23" spans="2:7" x14ac:dyDescent="0.25">
      <c r="B23" s="41"/>
      <c r="C23" s="1" t="s">
        <v>11</v>
      </c>
      <c r="D23" s="66">
        <v>7300</v>
      </c>
      <c r="E23" s="94">
        <f>SUM(E24:E26)</f>
        <v>7300</v>
      </c>
      <c r="F23" s="94">
        <f>SUM(F24:F26)</f>
        <v>7300</v>
      </c>
      <c r="G23" s="94">
        <f>SUM(G24:G26)</f>
        <v>7300</v>
      </c>
    </row>
    <row r="24" spans="2:7" x14ac:dyDescent="0.25">
      <c r="B24" s="44">
        <v>221002</v>
      </c>
      <c r="C24" s="37" t="s">
        <v>200</v>
      </c>
      <c r="D24" s="67">
        <v>3000</v>
      </c>
      <c r="E24" s="104">
        <v>3000</v>
      </c>
      <c r="F24" s="102">
        <v>3000</v>
      </c>
      <c r="G24" s="102">
        <v>3000</v>
      </c>
    </row>
    <row r="25" spans="2:7" x14ac:dyDescent="0.25">
      <c r="B25" s="44" t="s">
        <v>535</v>
      </c>
      <c r="C25" s="37" t="s">
        <v>184</v>
      </c>
      <c r="D25" s="67">
        <v>1300</v>
      </c>
      <c r="E25" s="104">
        <v>1300</v>
      </c>
      <c r="F25" s="102">
        <v>1300</v>
      </c>
      <c r="G25" s="102">
        <v>1300</v>
      </c>
    </row>
    <row r="26" spans="2:7" x14ac:dyDescent="0.25">
      <c r="B26" s="44" t="s">
        <v>536</v>
      </c>
      <c r="C26" s="37" t="s">
        <v>201</v>
      </c>
      <c r="D26" s="67">
        <v>3000</v>
      </c>
      <c r="E26" s="104">
        <v>3000</v>
      </c>
      <c r="F26" s="102">
        <v>3000</v>
      </c>
      <c r="G26" s="102">
        <v>3000</v>
      </c>
    </row>
    <row r="27" spans="2:7" x14ac:dyDescent="0.25">
      <c r="B27" s="41">
        <v>222003</v>
      </c>
      <c r="C27" s="1" t="s">
        <v>12</v>
      </c>
      <c r="D27" s="66">
        <v>2000</v>
      </c>
      <c r="E27" s="66">
        <v>2000</v>
      </c>
      <c r="F27" s="94">
        <v>2000</v>
      </c>
      <c r="G27" s="94">
        <v>2000</v>
      </c>
    </row>
    <row r="28" spans="2:7" x14ac:dyDescent="0.25">
      <c r="B28" s="41"/>
      <c r="C28" s="1" t="s">
        <v>216</v>
      </c>
      <c r="D28" s="66">
        <v>38623</v>
      </c>
      <c r="E28" s="94">
        <f>SUM(E29:E36)</f>
        <v>28758.9</v>
      </c>
      <c r="F28" s="94">
        <f>SUM(F29:F36)</f>
        <v>32320</v>
      </c>
      <c r="G28" s="94">
        <f>SUM(G29:G36)</f>
        <v>32320</v>
      </c>
    </row>
    <row r="29" spans="2:7" x14ac:dyDescent="0.25">
      <c r="B29" s="44">
        <v>223001</v>
      </c>
      <c r="C29" s="124" t="s">
        <v>680</v>
      </c>
      <c r="D29" s="67">
        <v>25400</v>
      </c>
      <c r="E29" s="104">
        <v>5405</v>
      </c>
      <c r="F29" s="102">
        <v>10000</v>
      </c>
      <c r="G29" s="102">
        <v>10000</v>
      </c>
    </row>
    <row r="30" spans="2:7" x14ac:dyDescent="0.25">
      <c r="B30" s="44" t="s">
        <v>221</v>
      </c>
      <c r="C30" s="37" t="s">
        <v>202</v>
      </c>
      <c r="D30" s="67">
        <v>6000</v>
      </c>
      <c r="E30" s="104">
        <v>6000</v>
      </c>
      <c r="F30" s="102">
        <v>6000</v>
      </c>
      <c r="G30" s="102">
        <v>6000</v>
      </c>
    </row>
    <row r="31" spans="2:7" x14ac:dyDescent="0.25">
      <c r="B31" s="44" t="s">
        <v>220</v>
      </c>
      <c r="C31" s="37" t="s">
        <v>169</v>
      </c>
      <c r="D31" s="67">
        <v>193</v>
      </c>
      <c r="E31" s="104">
        <v>2500</v>
      </c>
      <c r="F31" s="102">
        <v>2500</v>
      </c>
      <c r="G31" s="102">
        <v>2500</v>
      </c>
    </row>
    <row r="32" spans="2:7" x14ac:dyDescent="0.25">
      <c r="B32" s="44" t="s">
        <v>568</v>
      </c>
      <c r="C32" s="37" t="s">
        <v>595</v>
      </c>
      <c r="D32" s="67">
        <v>0</v>
      </c>
      <c r="E32" s="104">
        <v>8186</v>
      </c>
      <c r="F32" s="102">
        <v>11790</v>
      </c>
      <c r="G32" s="102">
        <v>11790</v>
      </c>
    </row>
    <row r="33" spans="1:7" x14ac:dyDescent="0.25">
      <c r="B33" s="44" t="s">
        <v>219</v>
      </c>
      <c r="C33" s="37" t="s">
        <v>203</v>
      </c>
      <c r="D33" s="67">
        <v>2000</v>
      </c>
      <c r="E33" s="104">
        <v>2000</v>
      </c>
      <c r="F33" s="102">
        <v>2000</v>
      </c>
      <c r="G33" s="102">
        <v>2000</v>
      </c>
    </row>
    <row r="34" spans="1:7" x14ac:dyDescent="0.25">
      <c r="B34" s="44" t="s">
        <v>218</v>
      </c>
      <c r="C34" s="37" t="s">
        <v>215</v>
      </c>
      <c r="D34" s="67">
        <v>30</v>
      </c>
      <c r="E34" s="104">
        <v>30</v>
      </c>
      <c r="F34" s="102">
        <v>30</v>
      </c>
      <c r="G34" s="102">
        <v>30</v>
      </c>
    </row>
    <row r="35" spans="1:7" x14ac:dyDescent="0.25">
      <c r="B35" s="45" t="s">
        <v>217</v>
      </c>
      <c r="C35" s="37" t="s">
        <v>193</v>
      </c>
      <c r="D35" s="67">
        <v>5000</v>
      </c>
      <c r="E35" s="104">
        <v>3137.9</v>
      </c>
      <c r="F35" s="102">
        <v>0</v>
      </c>
      <c r="G35" s="102">
        <v>0</v>
      </c>
    </row>
    <row r="36" spans="1:7" x14ac:dyDescent="0.25">
      <c r="B36" s="45" t="s">
        <v>543</v>
      </c>
      <c r="C36" s="37" t="s">
        <v>542</v>
      </c>
      <c r="D36" s="67">
        <v>0</v>
      </c>
      <c r="E36" s="104">
        <v>1500</v>
      </c>
      <c r="F36" s="102">
        <v>0</v>
      </c>
      <c r="G36" s="102">
        <v>0</v>
      </c>
    </row>
    <row r="37" spans="1:7" x14ac:dyDescent="0.25">
      <c r="B37" s="41">
        <v>223004</v>
      </c>
      <c r="C37" s="1" t="s">
        <v>204</v>
      </c>
      <c r="D37" s="66">
        <v>0</v>
      </c>
      <c r="E37" s="66">
        <v>140</v>
      </c>
      <c r="F37" s="94">
        <v>0</v>
      </c>
      <c r="G37" s="94">
        <v>0</v>
      </c>
    </row>
    <row r="38" spans="1:7" x14ac:dyDescent="0.25">
      <c r="B38" s="41">
        <v>229005</v>
      </c>
      <c r="C38" s="1" t="s">
        <v>13</v>
      </c>
      <c r="D38" s="66">
        <v>330</v>
      </c>
      <c r="E38" s="66">
        <v>330</v>
      </c>
      <c r="F38" s="94">
        <v>330</v>
      </c>
      <c r="G38" s="94">
        <v>330</v>
      </c>
    </row>
    <row r="39" spans="1:7" x14ac:dyDescent="0.25">
      <c r="B39" s="41">
        <v>244</v>
      </c>
      <c r="C39" s="1" t="s">
        <v>224</v>
      </c>
      <c r="D39" s="66">
        <v>3000</v>
      </c>
      <c r="E39" s="66">
        <v>3000</v>
      </c>
      <c r="F39" s="94">
        <v>3000</v>
      </c>
      <c r="G39" s="94">
        <v>3000</v>
      </c>
    </row>
    <row r="40" spans="1:7" x14ac:dyDescent="0.25">
      <c r="B40" s="41">
        <v>292006</v>
      </c>
      <c r="C40" s="1" t="s">
        <v>526</v>
      </c>
      <c r="D40" s="66">
        <v>0</v>
      </c>
      <c r="E40" s="66">
        <v>0</v>
      </c>
      <c r="F40" s="94">
        <v>0</v>
      </c>
      <c r="G40" s="94">
        <v>0</v>
      </c>
    </row>
    <row r="41" spans="1:7" x14ac:dyDescent="0.25">
      <c r="B41" s="41">
        <v>292008</v>
      </c>
      <c r="C41" s="1" t="s">
        <v>225</v>
      </c>
      <c r="D41" s="66">
        <v>0</v>
      </c>
      <c r="E41" s="66">
        <v>0</v>
      </c>
      <c r="F41" s="94">
        <v>0</v>
      </c>
      <c r="G41" s="94">
        <v>0</v>
      </c>
    </row>
    <row r="42" spans="1:7" x14ac:dyDescent="0.25">
      <c r="B42" s="85">
        <v>292027</v>
      </c>
      <c r="C42" s="2" t="s">
        <v>14</v>
      </c>
      <c r="D42" s="66">
        <v>0</v>
      </c>
      <c r="E42" s="66">
        <v>0</v>
      </c>
      <c r="F42" s="94">
        <v>0</v>
      </c>
      <c r="G42" s="94">
        <v>0</v>
      </c>
    </row>
    <row r="43" spans="1:7" x14ac:dyDescent="0.25">
      <c r="B43" s="41">
        <v>292012</v>
      </c>
      <c r="C43" s="1" t="s">
        <v>598</v>
      </c>
      <c r="D43" s="66">
        <v>0</v>
      </c>
      <c r="E43" s="66">
        <v>5185.87</v>
      </c>
      <c r="F43" s="94">
        <v>0</v>
      </c>
      <c r="G43" s="94">
        <v>0</v>
      </c>
    </row>
    <row r="44" spans="1:7" x14ac:dyDescent="0.25">
      <c r="B44" s="41">
        <v>292017</v>
      </c>
      <c r="C44" s="1" t="s">
        <v>15</v>
      </c>
      <c r="D44" s="66">
        <v>14903</v>
      </c>
      <c r="E44" s="66">
        <v>15011.02</v>
      </c>
      <c r="F44" s="94">
        <v>0</v>
      </c>
      <c r="G44" s="94">
        <v>0</v>
      </c>
    </row>
    <row r="45" spans="1:7" x14ac:dyDescent="0.25">
      <c r="B45" s="40" t="s">
        <v>428</v>
      </c>
      <c r="C45" s="1" t="s">
        <v>429</v>
      </c>
      <c r="D45" s="25">
        <v>0</v>
      </c>
      <c r="E45" s="66">
        <v>0</v>
      </c>
      <c r="F45" s="94">
        <v>0</v>
      </c>
      <c r="G45" s="94">
        <v>0</v>
      </c>
    </row>
    <row r="46" spans="1:7" x14ac:dyDescent="0.25">
      <c r="B46" s="41">
        <v>200000</v>
      </c>
      <c r="C46" s="1" t="s">
        <v>16</v>
      </c>
      <c r="D46" s="25">
        <v>24700.6</v>
      </c>
      <c r="E46" s="25">
        <v>43467.6</v>
      </c>
      <c r="F46" s="110">
        <v>62270</v>
      </c>
      <c r="G46" s="110">
        <v>62270</v>
      </c>
    </row>
    <row r="47" spans="1:7" x14ac:dyDescent="0.25">
      <c r="B47" s="41">
        <v>300000</v>
      </c>
      <c r="C47" s="1" t="s">
        <v>17</v>
      </c>
      <c r="D47" s="66">
        <v>50000</v>
      </c>
      <c r="E47" s="66">
        <v>35000</v>
      </c>
      <c r="F47" s="110">
        <v>50000</v>
      </c>
      <c r="G47" s="110">
        <v>50000</v>
      </c>
    </row>
    <row r="48" spans="1:7" x14ac:dyDescent="0.25">
      <c r="A48" s="7"/>
      <c r="B48" s="43">
        <v>200</v>
      </c>
      <c r="C48" s="3" t="s">
        <v>18</v>
      </c>
      <c r="D48" s="101">
        <f>SUM(D13:D17)+D22+D23+D27+D28+SUM(D37:D47)</f>
        <v>301256.59999999998</v>
      </c>
      <c r="E48" s="101">
        <f>SUM(E13:E17)+E22+E23+E27+E28+SUM(E37:E47)</f>
        <v>323493.39</v>
      </c>
      <c r="F48" s="101">
        <f>SUM(F13:F17)+F22+F23+F27+F28+SUM(F37:F47)</f>
        <v>368720</v>
      </c>
      <c r="G48" s="101">
        <f>SUM(G13:G17)+G22+G23+G27+G28+SUM(G37:G47)</f>
        <v>368720</v>
      </c>
    </row>
    <row r="49" spans="2:7" x14ac:dyDescent="0.25">
      <c r="B49" s="41" t="s">
        <v>227</v>
      </c>
      <c r="C49" s="1" t="s">
        <v>19</v>
      </c>
      <c r="D49" s="66">
        <v>15005</v>
      </c>
      <c r="E49" s="66">
        <v>16557.21</v>
      </c>
      <c r="F49" s="110">
        <v>16557</v>
      </c>
      <c r="G49" s="110">
        <v>16697.48</v>
      </c>
    </row>
    <row r="50" spans="2:7" x14ac:dyDescent="0.25">
      <c r="B50" s="41" t="s">
        <v>230</v>
      </c>
      <c r="C50" s="1" t="s">
        <v>474</v>
      </c>
      <c r="D50" s="66">
        <v>5130</v>
      </c>
      <c r="E50" s="66">
        <v>5478.99</v>
      </c>
      <c r="F50" s="110">
        <v>5500</v>
      </c>
      <c r="G50" s="110">
        <v>5538.29</v>
      </c>
    </row>
    <row r="51" spans="2:7" x14ac:dyDescent="0.25">
      <c r="B51" s="41" t="s">
        <v>231</v>
      </c>
      <c r="C51" s="1" t="s">
        <v>233</v>
      </c>
      <c r="D51" s="66">
        <v>4000</v>
      </c>
      <c r="E51" s="66">
        <v>4976</v>
      </c>
      <c r="F51" s="94">
        <v>4000</v>
      </c>
      <c r="G51" s="94">
        <v>4000</v>
      </c>
    </row>
    <row r="52" spans="2:7" x14ac:dyDescent="0.25">
      <c r="B52" s="41" t="s">
        <v>232</v>
      </c>
      <c r="C52" s="1" t="s">
        <v>234</v>
      </c>
      <c r="D52" s="66">
        <v>10700</v>
      </c>
      <c r="E52" s="66">
        <v>97450</v>
      </c>
      <c r="F52" s="110">
        <v>100000</v>
      </c>
      <c r="G52" s="110">
        <v>100000</v>
      </c>
    </row>
    <row r="53" spans="2:7" x14ac:dyDescent="0.25">
      <c r="B53" s="41" t="s">
        <v>235</v>
      </c>
      <c r="C53" s="1" t="s">
        <v>236</v>
      </c>
      <c r="D53" s="66">
        <v>1070</v>
      </c>
      <c r="E53" s="66">
        <v>1042.76</v>
      </c>
      <c r="F53" s="110">
        <v>1070</v>
      </c>
      <c r="G53" s="110">
        <v>1038.95</v>
      </c>
    </row>
    <row r="54" spans="2:7" x14ac:dyDescent="0.25">
      <c r="B54" s="41" t="s">
        <v>237</v>
      </c>
      <c r="C54" s="1" t="s">
        <v>575</v>
      </c>
      <c r="D54" s="66">
        <v>1013248</v>
      </c>
      <c r="E54" s="66">
        <v>1186586.55</v>
      </c>
      <c r="F54" s="94">
        <v>1599811</v>
      </c>
      <c r="G54" s="94">
        <v>1599811</v>
      </c>
    </row>
    <row r="55" spans="2:7" x14ac:dyDescent="0.25">
      <c r="B55" s="40" t="s">
        <v>477</v>
      </c>
      <c r="C55" s="1" t="s">
        <v>422</v>
      </c>
      <c r="D55" s="25">
        <v>0</v>
      </c>
      <c r="E55" s="66">
        <v>0</v>
      </c>
      <c r="F55" s="94">
        <v>0</v>
      </c>
      <c r="G55" s="94">
        <v>0</v>
      </c>
    </row>
    <row r="56" spans="2:7" x14ac:dyDescent="0.25">
      <c r="B56" s="40" t="s">
        <v>476</v>
      </c>
      <c r="C56" s="1" t="s">
        <v>579</v>
      </c>
      <c r="D56" s="25">
        <v>50544</v>
      </c>
      <c r="E56" s="66">
        <v>54221.26</v>
      </c>
      <c r="F56" s="110">
        <v>25576</v>
      </c>
      <c r="G56" s="110">
        <v>25576</v>
      </c>
    </row>
    <row r="57" spans="2:7" x14ac:dyDescent="0.25">
      <c r="B57" s="38" t="s">
        <v>476</v>
      </c>
      <c r="C57" s="1" t="s">
        <v>578</v>
      </c>
      <c r="D57" s="25">
        <v>68680</v>
      </c>
      <c r="E57" s="66">
        <v>78658.87</v>
      </c>
      <c r="F57" s="110">
        <v>17416</v>
      </c>
      <c r="G57" s="110">
        <v>17416</v>
      </c>
    </row>
    <row r="58" spans="2:7" x14ac:dyDescent="0.25">
      <c r="B58" s="38" t="s">
        <v>570</v>
      </c>
      <c r="C58" s="1" t="s">
        <v>569</v>
      </c>
      <c r="D58" s="25">
        <v>0</v>
      </c>
      <c r="E58" s="66">
        <v>20000</v>
      </c>
      <c r="F58" s="110">
        <v>20000</v>
      </c>
      <c r="G58" s="110">
        <v>20000</v>
      </c>
    </row>
    <row r="59" spans="2:7" x14ac:dyDescent="0.25">
      <c r="B59" s="41" t="s">
        <v>431</v>
      </c>
      <c r="C59" s="1" t="s">
        <v>432</v>
      </c>
      <c r="D59" s="66">
        <v>0</v>
      </c>
      <c r="E59" s="66">
        <v>0</v>
      </c>
      <c r="F59" s="94">
        <v>0</v>
      </c>
      <c r="G59" s="94">
        <v>0</v>
      </c>
    </row>
    <row r="60" spans="2:7" x14ac:dyDescent="0.25">
      <c r="B60" s="41" t="s">
        <v>229</v>
      </c>
      <c r="C60" s="1" t="s">
        <v>228</v>
      </c>
      <c r="D60" s="66">
        <v>2500</v>
      </c>
      <c r="E60" s="66">
        <v>7651.28</v>
      </c>
      <c r="F60" s="94">
        <v>0</v>
      </c>
      <c r="G60" s="94">
        <v>0</v>
      </c>
    </row>
    <row r="61" spans="2:7" x14ac:dyDescent="0.25">
      <c r="B61" s="41"/>
      <c r="C61" s="1" t="s">
        <v>453</v>
      </c>
      <c r="D61" s="66">
        <v>0</v>
      </c>
      <c r="E61" s="66">
        <v>0</v>
      </c>
      <c r="F61" s="94">
        <v>0</v>
      </c>
      <c r="G61" s="94">
        <v>0</v>
      </c>
    </row>
    <row r="62" spans="2:7" x14ac:dyDescent="0.25">
      <c r="B62" s="41" t="s">
        <v>241</v>
      </c>
      <c r="C62" s="2" t="s">
        <v>45</v>
      </c>
      <c r="D62" s="66">
        <v>0</v>
      </c>
      <c r="E62" s="66">
        <v>0</v>
      </c>
      <c r="F62" s="94">
        <v>0</v>
      </c>
      <c r="G62" s="94">
        <v>0</v>
      </c>
    </row>
    <row r="63" spans="2:7" x14ac:dyDescent="0.25">
      <c r="B63" s="41">
        <v>311</v>
      </c>
      <c r="C63" s="1" t="s">
        <v>448</v>
      </c>
      <c r="D63" s="79">
        <v>0</v>
      </c>
      <c r="E63" s="66">
        <v>0</v>
      </c>
      <c r="F63" s="94">
        <v>0</v>
      </c>
      <c r="G63" s="94">
        <v>0</v>
      </c>
    </row>
    <row r="64" spans="2:7" x14ac:dyDescent="0.25">
      <c r="B64" s="41" t="s">
        <v>238</v>
      </c>
      <c r="C64" s="1" t="s">
        <v>420</v>
      </c>
      <c r="D64" s="66">
        <v>3000</v>
      </c>
      <c r="E64" s="66">
        <v>5000</v>
      </c>
      <c r="F64" s="94">
        <v>5000</v>
      </c>
      <c r="G64" s="94">
        <v>5000</v>
      </c>
    </row>
    <row r="65" spans="1:7" x14ac:dyDescent="0.25">
      <c r="B65" s="41" t="s">
        <v>226</v>
      </c>
      <c r="C65" s="2" t="s">
        <v>409</v>
      </c>
      <c r="D65" s="66">
        <v>10000</v>
      </c>
      <c r="E65" s="66">
        <v>10000</v>
      </c>
      <c r="F65" s="94">
        <v>10000</v>
      </c>
      <c r="G65" s="94">
        <v>10000</v>
      </c>
    </row>
    <row r="66" spans="1:7" x14ac:dyDescent="0.25">
      <c r="B66" s="41" t="s">
        <v>599</v>
      </c>
      <c r="C66" s="2" t="s">
        <v>571</v>
      </c>
      <c r="D66" s="66">
        <v>0</v>
      </c>
      <c r="E66" s="66">
        <v>47790.29</v>
      </c>
      <c r="F66" s="94">
        <v>67734.570000000007</v>
      </c>
      <c r="G66" s="94">
        <v>67734.570000000007</v>
      </c>
    </row>
    <row r="67" spans="1:7" x14ac:dyDescent="0.25">
      <c r="B67" s="41" t="s">
        <v>600</v>
      </c>
      <c r="C67" s="2" t="s">
        <v>572</v>
      </c>
      <c r="D67" s="66">
        <v>0</v>
      </c>
      <c r="E67" s="66">
        <v>146134.18</v>
      </c>
      <c r="F67" s="94">
        <v>182667.72</v>
      </c>
      <c r="G67" s="94">
        <v>182667.72</v>
      </c>
    </row>
    <row r="68" spans="1:7" x14ac:dyDescent="0.25">
      <c r="B68" s="41" t="s">
        <v>496</v>
      </c>
      <c r="C68" s="2" t="s">
        <v>495</v>
      </c>
      <c r="D68" s="66">
        <v>0</v>
      </c>
      <c r="E68" s="66">
        <v>0</v>
      </c>
      <c r="F68" s="94">
        <v>0</v>
      </c>
      <c r="G68" s="94">
        <v>0</v>
      </c>
    </row>
    <row r="69" spans="1:7" x14ac:dyDescent="0.25">
      <c r="B69" s="41" t="s">
        <v>239</v>
      </c>
      <c r="C69" s="1" t="s">
        <v>240</v>
      </c>
      <c r="D69" s="66">
        <v>26650</v>
      </c>
      <c r="E69" s="66">
        <v>31840.71</v>
      </c>
      <c r="F69" s="94">
        <v>26650</v>
      </c>
      <c r="G69" s="94">
        <v>26650</v>
      </c>
    </row>
    <row r="70" spans="1:7" x14ac:dyDescent="0.25">
      <c r="B70" s="41"/>
      <c r="C70" s="1" t="s">
        <v>449</v>
      </c>
      <c r="D70" s="66">
        <v>0</v>
      </c>
      <c r="E70" s="66">
        <v>0</v>
      </c>
      <c r="F70" s="94">
        <v>0</v>
      </c>
      <c r="G70" s="94">
        <v>0</v>
      </c>
    </row>
    <row r="71" spans="1:7" x14ac:dyDescent="0.25">
      <c r="B71" s="41" t="s">
        <v>454</v>
      </c>
      <c r="C71" s="1" t="s">
        <v>455</v>
      </c>
      <c r="D71" s="66">
        <v>0</v>
      </c>
      <c r="E71" s="66">
        <v>0</v>
      </c>
      <c r="F71" s="94">
        <v>0</v>
      </c>
      <c r="G71" s="94">
        <v>0</v>
      </c>
    </row>
    <row r="72" spans="1:7" x14ac:dyDescent="0.25">
      <c r="B72" s="41" t="s">
        <v>475</v>
      </c>
      <c r="C72" s="1" t="s">
        <v>462</v>
      </c>
      <c r="D72" s="66">
        <v>0</v>
      </c>
      <c r="E72" s="66">
        <v>0</v>
      </c>
      <c r="F72" s="94">
        <v>0</v>
      </c>
      <c r="G72" s="94">
        <v>0</v>
      </c>
    </row>
    <row r="73" spans="1:7" x14ac:dyDescent="0.25">
      <c r="B73" s="41"/>
      <c r="C73" s="1" t="s">
        <v>506</v>
      </c>
      <c r="D73" s="66">
        <v>0</v>
      </c>
      <c r="E73" s="66">
        <v>0</v>
      </c>
      <c r="F73" s="94">
        <v>0</v>
      </c>
      <c r="G73" s="94">
        <v>0</v>
      </c>
    </row>
    <row r="74" spans="1:7" x14ac:dyDescent="0.25">
      <c r="B74" s="41" t="s">
        <v>601</v>
      </c>
      <c r="C74" s="1" t="s">
        <v>419</v>
      </c>
      <c r="D74" s="66">
        <v>15000</v>
      </c>
      <c r="E74" s="66">
        <v>7986.14</v>
      </c>
      <c r="F74" s="94">
        <v>0</v>
      </c>
      <c r="G74" s="94">
        <v>0</v>
      </c>
    </row>
    <row r="75" spans="1:7" x14ac:dyDescent="0.25">
      <c r="B75" s="41"/>
      <c r="C75" s="1" t="s">
        <v>532</v>
      </c>
      <c r="D75" s="66">
        <v>0</v>
      </c>
      <c r="E75" s="66">
        <v>0</v>
      </c>
      <c r="F75" s="94">
        <v>0</v>
      </c>
      <c r="G75" s="94">
        <v>0</v>
      </c>
    </row>
    <row r="76" spans="1:7" x14ac:dyDescent="0.25">
      <c r="B76" s="41"/>
      <c r="C76" s="1" t="s">
        <v>533</v>
      </c>
      <c r="D76" s="66">
        <v>0</v>
      </c>
      <c r="E76" s="66">
        <v>0</v>
      </c>
      <c r="F76" s="94">
        <v>0</v>
      </c>
      <c r="G76" s="94">
        <v>0</v>
      </c>
    </row>
    <row r="77" spans="1:7" x14ac:dyDescent="0.25">
      <c r="A77" s="7"/>
      <c r="B77" s="43">
        <v>300</v>
      </c>
      <c r="C77" s="3" t="s">
        <v>20</v>
      </c>
      <c r="D77" s="101">
        <f>SUM(D49:D76)</f>
        <v>1225527</v>
      </c>
      <c r="E77" s="101">
        <f>SUM(E49:E76)</f>
        <v>1721374.24</v>
      </c>
      <c r="F77" s="101">
        <f>SUM(F49:F76)</f>
        <v>2081982.29</v>
      </c>
      <c r="G77" s="101">
        <f>SUM(G49:G76)</f>
        <v>2082130.01</v>
      </c>
    </row>
    <row r="78" spans="1:7" x14ac:dyDescent="0.25">
      <c r="A78" s="5"/>
      <c r="B78" s="128" t="s">
        <v>22</v>
      </c>
      <c r="C78" s="128"/>
      <c r="D78" s="103">
        <f>D12+D48+D77</f>
        <v>3558883.6</v>
      </c>
      <c r="E78" s="103">
        <f>E12+E48+E77</f>
        <v>4106258.63</v>
      </c>
      <c r="F78" s="103">
        <f>F12+F48+F77</f>
        <v>4185760.29</v>
      </c>
      <c r="G78" s="103">
        <f>G12+G48+G77</f>
        <v>4185908.01</v>
      </c>
    </row>
    <row r="79" spans="1:7" x14ac:dyDescent="0.25">
      <c r="B79" s="38" t="s">
        <v>433</v>
      </c>
      <c r="C79" s="38" t="s">
        <v>434</v>
      </c>
      <c r="D79" s="25">
        <v>0</v>
      </c>
      <c r="E79" s="87">
        <v>0</v>
      </c>
      <c r="F79" s="94">
        <v>0</v>
      </c>
      <c r="G79" s="94">
        <v>0</v>
      </c>
    </row>
    <row r="80" spans="1:7" x14ac:dyDescent="0.25">
      <c r="B80" s="38" t="s">
        <v>435</v>
      </c>
      <c r="C80" s="38" t="s">
        <v>516</v>
      </c>
      <c r="D80" s="25">
        <v>0</v>
      </c>
      <c r="E80" s="25">
        <v>0</v>
      </c>
      <c r="F80" s="94">
        <v>0</v>
      </c>
      <c r="G80" s="94">
        <v>0</v>
      </c>
    </row>
    <row r="81" spans="1:7" x14ac:dyDescent="0.25">
      <c r="B81" s="38" t="s">
        <v>436</v>
      </c>
      <c r="C81" s="38" t="s">
        <v>437</v>
      </c>
      <c r="D81" s="25">
        <v>0</v>
      </c>
      <c r="E81" s="25">
        <v>0</v>
      </c>
      <c r="F81" s="94">
        <v>0</v>
      </c>
      <c r="G81" s="94">
        <v>0</v>
      </c>
    </row>
    <row r="82" spans="1:7" x14ac:dyDescent="0.25">
      <c r="B82" s="38" t="s">
        <v>438</v>
      </c>
      <c r="C82" s="38" t="s">
        <v>439</v>
      </c>
      <c r="D82" s="25">
        <v>0</v>
      </c>
      <c r="E82" s="25">
        <v>0</v>
      </c>
      <c r="F82" s="94">
        <v>0</v>
      </c>
      <c r="G82" s="94">
        <v>0</v>
      </c>
    </row>
    <row r="83" spans="1:7" x14ac:dyDescent="0.25">
      <c r="B83" s="38" t="s">
        <v>478</v>
      </c>
      <c r="C83" s="38" t="s">
        <v>479</v>
      </c>
      <c r="D83" s="25">
        <v>0</v>
      </c>
      <c r="E83" s="87">
        <v>0</v>
      </c>
      <c r="F83" s="94">
        <v>0</v>
      </c>
      <c r="G83" s="94">
        <v>0</v>
      </c>
    </row>
    <row r="84" spans="1:7" x14ac:dyDescent="0.25">
      <c r="B84" s="38" t="s">
        <v>450</v>
      </c>
      <c r="C84" s="38" t="s">
        <v>451</v>
      </c>
      <c r="D84" s="25">
        <v>0</v>
      </c>
      <c r="E84" s="87">
        <v>0</v>
      </c>
      <c r="F84" s="94">
        <v>0</v>
      </c>
      <c r="G84" s="94">
        <v>0</v>
      </c>
    </row>
    <row r="85" spans="1:7" x14ac:dyDescent="0.25">
      <c r="B85" s="38">
        <v>231</v>
      </c>
      <c r="C85" s="38" t="s">
        <v>511</v>
      </c>
      <c r="D85" s="25">
        <v>0</v>
      </c>
      <c r="E85" s="25">
        <v>50</v>
      </c>
      <c r="F85" s="94">
        <v>0</v>
      </c>
      <c r="G85" s="94">
        <v>0</v>
      </c>
    </row>
    <row r="86" spans="1:7" x14ac:dyDescent="0.25">
      <c r="B86" s="38" t="s">
        <v>440</v>
      </c>
      <c r="C86" s="38" t="s">
        <v>681</v>
      </c>
      <c r="D86" s="25">
        <v>759970</v>
      </c>
      <c r="E86" s="87">
        <v>400447.7</v>
      </c>
      <c r="F86" s="94">
        <v>300000</v>
      </c>
      <c r="G86" s="94">
        <v>300000</v>
      </c>
    </row>
    <row r="87" spans="1:7" x14ac:dyDescent="0.25">
      <c r="B87" s="38" t="s">
        <v>242</v>
      </c>
      <c r="C87" s="2" t="s">
        <v>21</v>
      </c>
      <c r="D87" s="25">
        <v>0</v>
      </c>
      <c r="E87" s="25">
        <v>0</v>
      </c>
      <c r="F87" s="94">
        <v>0</v>
      </c>
      <c r="G87" s="94">
        <v>0</v>
      </c>
    </row>
    <row r="88" spans="1:7" x14ac:dyDescent="0.25">
      <c r="A88" s="2"/>
      <c r="B88" s="38" t="s">
        <v>602</v>
      </c>
      <c r="C88" s="38" t="s">
        <v>519</v>
      </c>
      <c r="D88" s="25">
        <v>0</v>
      </c>
      <c r="E88" s="25">
        <v>269996.68</v>
      </c>
      <c r="F88" s="91">
        <v>0</v>
      </c>
      <c r="G88" s="91">
        <v>0</v>
      </c>
    </row>
    <row r="89" spans="1:7" x14ac:dyDescent="0.25">
      <c r="A89" s="2"/>
      <c r="B89" s="38" t="s">
        <v>529</v>
      </c>
      <c r="C89" s="38" t="s">
        <v>522</v>
      </c>
      <c r="D89" s="25">
        <v>0</v>
      </c>
      <c r="E89" s="25">
        <v>0</v>
      </c>
      <c r="F89" s="91">
        <v>0</v>
      </c>
      <c r="G89" s="91">
        <v>0</v>
      </c>
    </row>
    <row r="90" spans="1:7" x14ac:dyDescent="0.25">
      <c r="A90" s="2"/>
      <c r="B90" s="38" t="s">
        <v>530</v>
      </c>
      <c r="C90" s="38" t="s">
        <v>521</v>
      </c>
      <c r="D90" s="25">
        <v>0</v>
      </c>
      <c r="E90" s="25">
        <v>27538.36</v>
      </c>
      <c r="F90" s="91">
        <v>0</v>
      </c>
      <c r="G90" s="91">
        <v>0</v>
      </c>
    </row>
    <row r="91" spans="1:7" x14ac:dyDescent="0.25">
      <c r="A91" s="2"/>
      <c r="B91" s="38" t="s">
        <v>529</v>
      </c>
      <c r="C91" s="38" t="s">
        <v>528</v>
      </c>
      <c r="D91" s="25">
        <v>0</v>
      </c>
      <c r="E91" s="25">
        <v>0</v>
      </c>
      <c r="F91" s="91">
        <v>0</v>
      </c>
      <c r="G91" s="91">
        <v>0</v>
      </c>
    </row>
    <row r="92" spans="1:7" ht="51.75" x14ac:dyDescent="0.25">
      <c r="A92" s="2"/>
      <c r="B92" s="85" t="s">
        <v>603</v>
      </c>
      <c r="C92" s="99" t="s">
        <v>573</v>
      </c>
      <c r="D92" s="25">
        <v>0</v>
      </c>
      <c r="E92" s="79">
        <v>46016.56</v>
      </c>
      <c r="F92" s="115">
        <v>46016.56</v>
      </c>
      <c r="G92" s="115">
        <v>46016.56</v>
      </c>
    </row>
    <row r="93" spans="1:7" x14ac:dyDescent="0.25">
      <c r="A93" s="2"/>
      <c r="B93" s="38" t="s">
        <v>604</v>
      </c>
      <c r="C93" s="38" t="s">
        <v>574</v>
      </c>
      <c r="D93" s="25">
        <v>0</v>
      </c>
      <c r="E93" s="25">
        <v>47000</v>
      </c>
      <c r="F93" s="91">
        <v>0</v>
      </c>
      <c r="G93" s="91">
        <v>0</v>
      </c>
    </row>
    <row r="94" spans="1:7" x14ac:dyDescent="0.25">
      <c r="A94" s="2"/>
      <c r="B94" s="38"/>
      <c r="C94" s="38" t="s">
        <v>580</v>
      </c>
      <c r="D94" s="25">
        <v>0</v>
      </c>
      <c r="E94" s="25">
        <v>0</v>
      </c>
      <c r="F94" s="91">
        <v>18352.02</v>
      </c>
      <c r="G94" s="91">
        <v>18352.02</v>
      </c>
    </row>
    <row r="95" spans="1:7" x14ac:dyDescent="0.25">
      <c r="A95" s="2"/>
      <c r="B95" s="38"/>
      <c r="C95" s="38" t="s">
        <v>581</v>
      </c>
      <c r="D95" s="25">
        <v>0</v>
      </c>
      <c r="E95" s="25">
        <v>0</v>
      </c>
      <c r="F95" s="91">
        <v>39890.239999999998</v>
      </c>
      <c r="G95" s="91">
        <v>0</v>
      </c>
    </row>
    <row r="96" spans="1:7" x14ac:dyDescent="0.25">
      <c r="A96" s="2"/>
      <c r="B96" s="38"/>
      <c r="C96" s="38" t="s">
        <v>597</v>
      </c>
      <c r="D96" s="25">
        <v>0</v>
      </c>
      <c r="E96" s="25">
        <v>0</v>
      </c>
      <c r="F96" s="91">
        <v>153800</v>
      </c>
      <c r="G96" s="91">
        <v>162420</v>
      </c>
    </row>
    <row r="97" spans="1:7" x14ac:dyDescent="0.25">
      <c r="A97" s="2"/>
      <c r="B97" s="38"/>
      <c r="C97" s="38" t="s">
        <v>685</v>
      </c>
      <c r="D97" s="25">
        <v>0</v>
      </c>
      <c r="E97" s="25">
        <v>0</v>
      </c>
      <c r="F97" s="91">
        <v>0</v>
      </c>
      <c r="G97" s="91">
        <v>20000</v>
      </c>
    </row>
    <row r="98" spans="1:7" x14ac:dyDescent="0.25">
      <c r="A98" s="2"/>
      <c r="B98" s="38"/>
      <c r="C98" s="38" t="s">
        <v>687</v>
      </c>
      <c r="D98" s="25">
        <v>0</v>
      </c>
      <c r="E98" s="25">
        <v>0</v>
      </c>
      <c r="F98" s="91">
        <v>0</v>
      </c>
      <c r="G98" s="91">
        <v>10000</v>
      </c>
    </row>
    <row r="99" spans="1:7" x14ac:dyDescent="0.25">
      <c r="A99" s="5"/>
      <c r="B99" s="128" t="s">
        <v>68</v>
      </c>
      <c r="C99" s="128"/>
      <c r="D99" s="103">
        <f>SUM(D79:D87)</f>
        <v>759970</v>
      </c>
      <c r="E99" s="103">
        <f>SUM(E79:E98)</f>
        <v>791049.3</v>
      </c>
      <c r="F99" s="103">
        <f>SUM(F79:F98)</f>
        <v>558058.82000000007</v>
      </c>
      <c r="G99" s="103">
        <f>SUM(G79:G98)</f>
        <v>556788.58000000007</v>
      </c>
    </row>
    <row r="100" spans="1:7" x14ac:dyDescent="0.25">
      <c r="A100" s="2"/>
      <c r="B100" s="38" t="s">
        <v>243</v>
      </c>
      <c r="C100" s="38" t="s">
        <v>244</v>
      </c>
      <c r="D100" s="25">
        <v>30</v>
      </c>
      <c r="E100" s="66">
        <v>30</v>
      </c>
      <c r="F100" s="94">
        <v>30</v>
      </c>
      <c r="G100" s="94">
        <v>30</v>
      </c>
    </row>
    <row r="101" spans="1:7" x14ac:dyDescent="0.25">
      <c r="A101" s="2"/>
      <c r="B101" s="38">
        <v>454001</v>
      </c>
      <c r="C101" s="114" t="s">
        <v>214</v>
      </c>
      <c r="D101" s="25">
        <v>102000</v>
      </c>
      <c r="E101" s="25">
        <v>0</v>
      </c>
      <c r="F101" s="92">
        <v>36133.550000000003</v>
      </c>
      <c r="G101" s="92">
        <v>36133.550000000003</v>
      </c>
    </row>
    <row r="102" spans="1:7" x14ac:dyDescent="0.25">
      <c r="A102" s="2"/>
      <c r="B102" s="38">
        <v>453</v>
      </c>
      <c r="C102" s="38" t="s">
        <v>524</v>
      </c>
      <c r="D102" s="25">
        <v>0</v>
      </c>
      <c r="E102" s="25">
        <v>0</v>
      </c>
      <c r="F102" s="92">
        <v>0</v>
      </c>
      <c r="G102" s="92">
        <v>0</v>
      </c>
    </row>
    <row r="103" spans="1:7" ht="26.25" x14ac:dyDescent="0.25">
      <c r="A103" s="2"/>
      <c r="B103" s="38">
        <v>453</v>
      </c>
      <c r="C103" s="99" t="s">
        <v>520</v>
      </c>
      <c r="D103" s="25">
        <v>0</v>
      </c>
      <c r="E103" s="25">
        <v>0</v>
      </c>
      <c r="F103" s="92">
        <v>0</v>
      </c>
      <c r="G103" s="92">
        <v>0</v>
      </c>
    </row>
    <row r="104" spans="1:7" x14ac:dyDescent="0.25">
      <c r="A104" s="2"/>
      <c r="B104" s="38">
        <v>453</v>
      </c>
      <c r="C104" s="99" t="s">
        <v>605</v>
      </c>
      <c r="D104" s="25">
        <v>0</v>
      </c>
      <c r="E104" s="25">
        <v>47954.2</v>
      </c>
      <c r="F104" s="92">
        <v>0</v>
      </c>
      <c r="G104" s="92">
        <v>0</v>
      </c>
    </row>
    <row r="105" spans="1:7" x14ac:dyDescent="0.25">
      <c r="A105" s="2"/>
      <c r="B105" s="38">
        <v>514002</v>
      </c>
      <c r="C105" s="99" t="s">
        <v>557</v>
      </c>
      <c r="D105" s="25">
        <v>287978.59000000003</v>
      </c>
      <c r="E105" s="25">
        <v>299885.81</v>
      </c>
      <c r="F105" s="92">
        <v>0</v>
      </c>
      <c r="G105" s="92">
        <v>0</v>
      </c>
    </row>
    <row r="106" spans="1:7" x14ac:dyDescent="0.25">
      <c r="B106" s="40">
        <v>514002</v>
      </c>
      <c r="C106" s="13" t="s">
        <v>69</v>
      </c>
      <c r="D106" s="25">
        <v>0</v>
      </c>
      <c r="E106" s="66">
        <v>0</v>
      </c>
      <c r="F106" s="90">
        <v>0</v>
      </c>
      <c r="G106" s="90">
        <v>0</v>
      </c>
    </row>
    <row r="107" spans="1:7" x14ac:dyDescent="0.25">
      <c r="A107" s="5"/>
      <c r="B107" s="128" t="s">
        <v>70</v>
      </c>
      <c r="C107" s="128"/>
      <c r="D107" s="103">
        <f t="shared" ref="D107:E107" si="1">SUM(D100:D106)</f>
        <v>390008.59</v>
      </c>
      <c r="E107" s="103">
        <f t="shared" si="1"/>
        <v>347870.01</v>
      </c>
      <c r="F107" s="103">
        <f>SUM(F100:F106)</f>
        <v>36163.550000000003</v>
      </c>
      <c r="G107" s="103">
        <f>SUM(G100:G106)</f>
        <v>36163.550000000003</v>
      </c>
    </row>
    <row r="108" spans="1:7" ht="19.5" x14ac:dyDescent="0.25">
      <c r="A108" s="129" t="s">
        <v>27</v>
      </c>
      <c r="B108" s="129"/>
      <c r="C108" s="129"/>
      <c r="D108" s="30"/>
      <c r="E108" s="25"/>
      <c r="F108" s="66"/>
      <c r="G108" s="66"/>
    </row>
    <row r="109" spans="1:7" x14ac:dyDescent="0.25">
      <c r="A109" s="11"/>
      <c r="B109" s="40">
        <v>633016</v>
      </c>
      <c r="C109" s="11" t="s">
        <v>23</v>
      </c>
      <c r="D109" s="94">
        <v>3000</v>
      </c>
      <c r="E109" s="66">
        <v>3000</v>
      </c>
      <c r="F109" s="94">
        <v>3000</v>
      </c>
      <c r="G109" s="94">
        <v>3000</v>
      </c>
    </row>
    <row r="110" spans="1:7" x14ac:dyDescent="0.25">
      <c r="A110" s="11"/>
      <c r="B110" s="40">
        <v>642002</v>
      </c>
      <c r="C110" s="11" t="s">
        <v>421</v>
      </c>
      <c r="D110" s="94">
        <v>46750</v>
      </c>
      <c r="E110" s="66">
        <v>46750</v>
      </c>
      <c r="F110" s="94">
        <v>43250</v>
      </c>
      <c r="G110" s="94">
        <v>43250</v>
      </c>
    </row>
    <row r="111" spans="1:7" x14ac:dyDescent="0.25">
      <c r="A111" s="11"/>
      <c r="B111" s="51">
        <v>642200</v>
      </c>
      <c r="C111" s="11" t="s">
        <v>83</v>
      </c>
      <c r="D111" s="94">
        <v>2500</v>
      </c>
      <c r="E111" s="66">
        <v>2500</v>
      </c>
      <c r="F111" s="94">
        <v>2500</v>
      </c>
      <c r="G111" s="94">
        <v>2500</v>
      </c>
    </row>
    <row r="112" spans="1:7" x14ac:dyDescent="0.25">
      <c r="A112" s="20" t="s">
        <v>24</v>
      </c>
      <c r="B112" s="46"/>
      <c r="C112" s="20"/>
      <c r="D112" s="84">
        <f t="shared" ref="D112" si="2">SUM(D109:D111)</f>
        <v>52250</v>
      </c>
      <c r="E112" s="84">
        <f t="shared" ref="E112:F112" si="3">SUM(E109:E111)</f>
        <v>52250</v>
      </c>
      <c r="F112" s="84">
        <f t="shared" si="3"/>
        <v>48750</v>
      </c>
      <c r="G112" s="84">
        <f t="shared" ref="G112" si="4">SUM(G109:G111)</f>
        <v>48750</v>
      </c>
    </row>
    <row r="113" spans="1:7" x14ac:dyDescent="0.25">
      <c r="A113" s="10"/>
      <c r="B113" s="47"/>
      <c r="C113" s="53" t="s">
        <v>254</v>
      </c>
      <c r="D113" s="25">
        <f t="shared" ref="D113:F113" si="5">D114+D122</f>
        <v>563524</v>
      </c>
      <c r="E113" s="25">
        <f t="shared" si="5"/>
        <v>556714</v>
      </c>
      <c r="F113" s="25">
        <f t="shared" si="5"/>
        <v>581517</v>
      </c>
      <c r="G113" s="25">
        <f t="shared" ref="G113" si="6">G114+G122</f>
        <v>581517</v>
      </c>
    </row>
    <row r="114" spans="1:7" x14ac:dyDescent="0.25">
      <c r="A114" s="24"/>
      <c r="B114" s="27">
        <v>610</v>
      </c>
      <c r="C114" s="52" t="s">
        <v>180</v>
      </c>
      <c r="D114" s="25">
        <f t="shared" ref="D114:F114" si="7">SUM(D115:D121)</f>
        <v>412700</v>
      </c>
      <c r="E114" s="25">
        <f t="shared" si="7"/>
        <v>407700</v>
      </c>
      <c r="F114" s="91">
        <f t="shared" si="7"/>
        <v>419453</v>
      </c>
      <c r="G114" s="91">
        <f t="shared" ref="G114" si="8">SUM(G115:G121)</f>
        <v>419453</v>
      </c>
    </row>
    <row r="115" spans="1:7" x14ac:dyDescent="0.25">
      <c r="A115" s="24"/>
      <c r="B115" s="48">
        <v>611</v>
      </c>
      <c r="C115" s="36" t="s">
        <v>555</v>
      </c>
      <c r="D115" s="96">
        <v>287000</v>
      </c>
      <c r="E115" s="96">
        <v>281300</v>
      </c>
      <c r="F115" s="96">
        <v>281300</v>
      </c>
      <c r="G115" s="96">
        <v>281300</v>
      </c>
    </row>
    <row r="116" spans="1:7" x14ac:dyDescent="0.25">
      <c r="A116" s="24"/>
      <c r="B116" s="48">
        <v>611</v>
      </c>
      <c r="C116" s="36" t="s">
        <v>25</v>
      </c>
      <c r="D116" s="96">
        <v>45000</v>
      </c>
      <c r="E116" s="96">
        <v>45000</v>
      </c>
      <c r="F116" s="96">
        <v>48500</v>
      </c>
      <c r="G116" s="96">
        <v>48500</v>
      </c>
    </row>
    <row r="117" spans="1:7" x14ac:dyDescent="0.25">
      <c r="A117" s="24"/>
      <c r="B117" s="48">
        <v>611</v>
      </c>
      <c r="C117" s="36" t="s">
        <v>26</v>
      </c>
      <c r="D117" s="96">
        <v>5700</v>
      </c>
      <c r="E117" s="96">
        <v>5700</v>
      </c>
      <c r="F117" s="96">
        <v>6200</v>
      </c>
      <c r="G117" s="96">
        <v>6200</v>
      </c>
    </row>
    <row r="118" spans="1:7" x14ac:dyDescent="0.25">
      <c r="A118" s="24"/>
      <c r="B118" s="48"/>
      <c r="C118" s="36" t="s">
        <v>71</v>
      </c>
      <c r="D118" s="96">
        <v>0</v>
      </c>
      <c r="E118" s="96">
        <v>0</v>
      </c>
      <c r="F118" s="96">
        <v>3453</v>
      </c>
      <c r="G118" s="96">
        <v>3453</v>
      </c>
    </row>
    <row r="119" spans="1:7" x14ac:dyDescent="0.25">
      <c r="A119" s="24"/>
      <c r="B119" s="48">
        <v>612001</v>
      </c>
      <c r="C119" s="36" t="s">
        <v>356</v>
      </c>
      <c r="D119" s="96">
        <v>65000</v>
      </c>
      <c r="E119" s="96">
        <v>65000</v>
      </c>
      <c r="F119" s="96">
        <v>65000</v>
      </c>
      <c r="G119" s="96">
        <v>65000</v>
      </c>
    </row>
    <row r="120" spans="1:7" x14ac:dyDescent="0.25">
      <c r="A120" s="24"/>
      <c r="B120" s="48">
        <v>614</v>
      </c>
      <c r="C120" s="36" t="s">
        <v>179</v>
      </c>
      <c r="D120" s="96">
        <v>10000</v>
      </c>
      <c r="E120" s="96">
        <v>10000</v>
      </c>
      <c r="F120" s="96">
        <v>15000</v>
      </c>
      <c r="G120" s="96">
        <v>15000</v>
      </c>
    </row>
    <row r="121" spans="1:7" x14ac:dyDescent="0.25">
      <c r="A121" s="24"/>
      <c r="B121" s="48">
        <v>616</v>
      </c>
      <c r="C121" s="36" t="s">
        <v>441</v>
      </c>
      <c r="D121" s="96">
        <v>0</v>
      </c>
      <c r="E121" s="96">
        <v>700</v>
      </c>
      <c r="F121" s="96">
        <v>0</v>
      </c>
      <c r="G121" s="96">
        <v>0</v>
      </c>
    </row>
    <row r="122" spans="1:7" x14ac:dyDescent="0.25">
      <c r="A122" s="24"/>
      <c r="B122" s="27">
        <v>620</v>
      </c>
      <c r="C122" s="52" t="s">
        <v>181</v>
      </c>
      <c r="D122" s="64">
        <f t="shared" ref="D122" si="9">SUM(D123:D130)</f>
        <v>150824</v>
      </c>
      <c r="E122" s="64">
        <f t="shared" ref="E122" si="10">SUM(E123:E130)</f>
        <v>149014</v>
      </c>
      <c r="F122" s="125">
        <f>SUM(F123:F130)</f>
        <v>162064</v>
      </c>
      <c r="G122" s="125">
        <f>SUM(G123:G130)</f>
        <v>162064</v>
      </c>
    </row>
    <row r="123" spans="1:7" x14ac:dyDescent="0.25">
      <c r="A123" s="24"/>
      <c r="B123" s="48">
        <v>621</v>
      </c>
      <c r="C123" s="36" t="s">
        <v>144</v>
      </c>
      <c r="D123" s="126">
        <v>142666</v>
      </c>
      <c r="E123" s="126">
        <v>140856</v>
      </c>
      <c r="F123" s="126">
        <v>153906</v>
      </c>
      <c r="G123" s="126">
        <v>153906</v>
      </c>
    </row>
    <row r="124" spans="1:7" x14ac:dyDescent="0.25">
      <c r="A124" s="24"/>
      <c r="B124" s="48">
        <v>625001</v>
      </c>
      <c r="C124" s="36" t="s">
        <v>248</v>
      </c>
      <c r="D124" s="126"/>
      <c r="E124" s="126"/>
      <c r="F124" s="126"/>
      <c r="G124" s="126"/>
    </row>
    <row r="125" spans="1:7" x14ac:dyDescent="0.25">
      <c r="A125" s="24"/>
      <c r="B125" s="48">
        <v>625002</v>
      </c>
      <c r="C125" s="36" t="s">
        <v>249</v>
      </c>
      <c r="D125" s="126"/>
      <c r="E125" s="126"/>
      <c r="F125" s="126"/>
      <c r="G125" s="126"/>
    </row>
    <row r="126" spans="1:7" x14ac:dyDescent="0.25">
      <c r="A126" s="24"/>
      <c r="B126" s="48">
        <v>625003</v>
      </c>
      <c r="C126" s="36" t="s">
        <v>250</v>
      </c>
      <c r="D126" s="126"/>
      <c r="E126" s="126"/>
      <c r="F126" s="126"/>
      <c r="G126" s="126"/>
    </row>
    <row r="127" spans="1:7" x14ac:dyDescent="0.25">
      <c r="A127" s="24"/>
      <c r="B127" s="48">
        <v>625004</v>
      </c>
      <c r="C127" s="36" t="s">
        <v>251</v>
      </c>
      <c r="D127" s="126"/>
      <c r="E127" s="126"/>
      <c r="F127" s="126"/>
      <c r="G127" s="126"/>
    </row>
    <row r="128" spans="1:7" x14ac:dyDescent="0.25">
      <c r="A128" s="24"/>
      <c r="B128" s="48">
        <v>625005</v>
      </c>
      <c r="C128" s="36" t="s">
        <v>252</v>
      </c>
      <c r="D128" s="126"/>
      <c r="E128" s="126"/>
      <c r="F128" s="126"/>
      <c r="G128" s="126"/>
    </row>
    <row r="129" spans="1:7" x14ac:dyDescent="0.25">
      <c r="A129" s="24"/>
      <c r="B129" s="48">
        <v>625007</v>
      </c>
      <c r="C129" s="36" t="s">
        <v>253</v>
      </c>
      <c r="D129" s="126"/>
      <c r="E129" s="126"/>
      <c r="F129" s="126"/>
      <c r="G129" s="126"/>
    </row>
    <row r="130" spans="1:7" x14ac:dyDescent="0.25">
      <c r="A130" s="24"/>
      <c r="B130" s="48">
        <v>627</v>
      </c>
      <c r="C130" s="36" t="s">
        <v>28</v>
      </c>
      <c r="D130" s="96">
        <v>8158</v>
      </c>
      <c r="E130" s="65">
        <v>8158</v>
      </c>
      <c r="F130" s="96">
        <v>8158</v>
      </c>
      <c r="G130" s="96">
        <v>8158</v>
      </c>
    </row>
    <row r="131" spans="1:7" x14ac:dyDescent="0.25">
      <c r="A131" s="10"/>
      <c r="B131" s="54">
        <v>631001</v>
      </c>
      <c r="C131" s="54" t="s">
        <v>255</v>
      </c>
      <c r="D131" s="66">
        <v>300</v>
      </c>
      <c r="E131" s="64">
        <v>300</v>
      </c>
      <c r="F131" s="66">
        <v>500</v>
      </c>
      <c r="G131" s="66">
        <v>500</v>
      </c>
    </row>
    <row r="132" spans="1:7" x14ac:dyDescent="0.25">
      <c r="A132" s="10"/>
      <c r="B132" s="54">
        <v>632</v>
      </c>
      <c r="C132" s="55" t="s">
        <v>256</v>
      </c>
      <c r="D132" s="25">
        <f>D133+D144+D152+D165+D167</f>
        <v>112812</v>
      </c>
      <c r="E132" s="25">
        <f>E133+E144+E152+E165+E167</f>
        <v>124552</v>
      </c>
      <c r="F132" s="25">
        <f>F133+F144+F152+F165+F167</f>
        <v>133202</v>
      </c>
      <c r="G132" s="25">
        <f>G133+G144+G152+G165+G167</f>
        <v>121882</v>
      </c>
    </row>
    <row r="133" spans="1:7" x14ac:dyDescent="0.25">
      <c r="A133" s="2"/>
      <c r="B133" s="27">
        <v>632001</v>
      </c>
      <c r="C133" s="24" t="s">
        <v>84</v>
      </c>
      <c r="D133" s="25">
        <f t="shared" ref="D133" si="11">SUM(D134:D141)</f>
        <v>48100</v>
      </c>
      <c r="E133" s="25">
        <f>SUM(E134:E143)</f>
        <v>33300</v>
      </c>
      <c r="F133" s="91">
        <f>SUM(F134:F143)</f>
        <v>41300</v>
      </c>
      <c r="G133" s="91">
        <f>SUM(G134:G143)</f>
        <v>35100</v>
      </c>
    </row>
    <row r="134" spans="1:7" x14ac:dyDescent="0.25">
      <c r="A134" s="21"/>
      <c r="B134" s="48">
        <v>632001</v>
      </c>
      <c r="C134" s="36" t="s">
        <v>96</v>
      </c>
      <c r="D134" s="65">
        <v>34700</v>
      </c>
      <c r="E134" s="65">
        <v>19900</v>
      </c>
      <c r="F134" s="65">
        <v>25000</v>
      </c>
      <c r="G134" s="65">
        <v>22000</v>
      </c>
    </row>
    <row r="135" spans="1:7" x14ac:dyDescent="0.25">
      <c r="A135" s="21"/>
      <c r="B135" s="48" t="s">
        <v>257</v>
      </c>
      <c r="C135" s="36" t="s">
        <v>85</v>
      </c>
      <c r="D135" s="65">
        <v>400</v>
      </c>
      <c r="E135" s="65">
        <v>500</v>
      </c>
      <c r="F135" s="65">
        <v>400</v>
      </c>
      <c r="G135" s="65">
        <v>300</v>
      </c>
    </row>
    <row r="136" spans="1:7" x14ac:dyDescent="0.25">
      <c r="A136" s="21"/>
      <c r="B136" s="48" t="s">
        <v>259</v>
      </c>
      <c r="C136" s="36" t="s">
        <v>86</v>
      </c>
      <c r="D136" s="65">
        <v>2000</v>
      </c>
      <c r="E136" s="65">
        <v>1500</v>
      </c>
      <c r="F136" s="65">
        <v>2000</v>
      </c>
      <c r="G136" s="65">
        <v>1700</v>
      </c>
    </row>
    <row r="137" spans="1:7" x14ac:dyDescent="0.25">
      <c r="A137" s="21"/>
      <c r="B137" s="48" t="s">
        <v>261</v>
      </c>
      <c r="C137" s="36" t="s">
        <v>443</v>
      </c>
      <c r="D137" s="65">
        <v>4000</v>
      </c>
      <c r="E137" s="65">
        <v>3500</v>
      </c>
      <c r="F137" s="65">
        <v>4000</v>
      </c>
      <c r="G137" s="65">
        <v>2500</v>
      </c>
    </row>
    <row r="138" spans="1:7" x14ac:dyDescent="0.25">
      <c r="A138" s="21"/>
      <c r="B138" s="48" t="s">
        <v>262</v>
      </c>
      <c r="C138" s="36" t="s">
        <v>87</v>
      </c>
      <c r="D138" s="65">
        <v>2500</v>
      </c>
      <c r="E138" s="65">
        <v>2000</v>
      </c>
      <c r="F138" s="65">
        <v>2500</v>
      </c>
      <c r="G138" s="65">
        <v>2000</v>
      </c>
    </row>
    <row r="139" spans="1:7" x14ac:dyDescent="0.25">
      <c r="A139" s="21"/>
      <c r="B139" s="48" t="s">
        <v>274</v>
      </c>
      <c r="C139" s="36" t="s">
        <v>88</v>
      </c>
      <c r="D139" s="65">
        <v>2000</v>
      </c>
      <c r="E139" s="65">
        <v>2000</v>
      </c>
      <c r="F139" s="65">
        <v>2700</v>
      </c>
      <c r="G139" s="65">
        <v>2200</v>
      </c>
    </row>
    <row r="140" spans="1:7" x14ac:dyDescent="0.25">
      <c r="A140" s="21"/>
      <c r="B140" s="48" t="s">
        <v>273</v>
      </c>
      <c r="C140" s="36" t="s">
        <v>89</v>
      </c>
      <c r="D140" s="65">
        <v>500</v>
      </c>
      <c r="E140" s="65">
        <v>500</v>
      </c>
      <c r="F140" s="65">
        <v>700</v>
      </c>
      <c r="G140" s="65">
        <v>600</v>
      </c>
    </row>
    <row r="141" spans="1:7" x14ac:dyDescent="0.25">
      <c r="A141" s="21"/>
      <c r="B141" s="48" t="s">
        <v>276</v>
      </c>
      <c r="C141" s="36" t="s">
        <v>90</v>
      </c>
      <c r="D141" s="65">
        <v>2000</v>
      </c>
      <c r="E141" s="65">
        <v>2000</v>
      </c>
      <c r="F141" s="65">
        <v>2000</v>
      </c>
      <c r="G141" s="65">
        <v>1900</v>
      </c>
    </row>
    <row r="142" spans="1:7" x14ac:dyDescent="0.25">
      <c r="A142" s="21"/>
      <c r="B142" s="48" t="s">
        <v>606</v>
      </c>
      <c r="C142" s="36" t="s">
        <v>565</v>
      </c>
      <c r="D142" s="65">
        <v>0</v>
      </c>
      <c r="E142" s="65">
        <v>600</v>
      </c>
      <c r="F142" s="65">
        <v>1000</v>
      </c>
      <c r="G142" s="65">
        <v>700</v>
      </c>
    </row>
    <row r="143" spans="1:7" x14ac:dyDescent="0.25">
      <c r="A143" s="21"/>
      <c r="B143" s="48" t="s">
        <v>607</v>
      </c>
      <c r="C143" s="36" t="s">
        <v>608</v>
      </c>
      <c r="D143" s="65">
        <v>0</v>
      </c>
      <c r="E143" s="65">
        <v>800</v>
      </c>
      <c r="F143" s="65">
        <v>1000</v>
      </c>
      <c r="G143" s="65">
        <v>1200</v>
      </c>
    </row>
    <row r="144" spans="1:7" x14ac:dyDescent="0.25">
      <c r="A144" s="2"/>
      <c r="B144" s="27">
        <v>632001</v>
      </c>
      <c r="C144" s="27" t="s">
        <v>91</v>
      </c>
      <c r="D144" s="25">
        <f t="shared" ref="D144:E144" si="12">SUM(D145:D151)</f>
        <v>26060</v>
      </c>
      <c r="E144" s="25">
        <f t="shared" si="12"/>
        <v>53500</v>
      </c>
      <c r="F144" s="91">
        <f>SUM(F145:F151)</f>
        <v>51300</v>
      </c>
      <c r="G144" s="91">
        <f>SUM(G145:G151)</f>
        <v>46180</v>
      </c>
    </row>
    <row r="145" spans="1:7" x14ac:dyDescent="0.25">
      <c r="A145" s="21"/>
      <c r="B145" s="48" t="s">
        <v>258</v>
      </c>
      <c r="C145" s="36" t="s">
        <v>85</v>
      </c>
      <c r="D145" s="65">
        <v>4000</v>
      </c>
      <c r="E145" s="65">
        <v>9900</v>
      </c>
      <c r="F145" s="65">
        <v>8000</v>
      </c>
      <c r="G145" s="65">
        <v>7200</v>
      </c>
    </row>
    <row r="146" spans="1:7" x14ac:dyDescent="0.25">
      <c r="A146" s="21"/>
      <c r="B146" s="48" t="s">
        <v>260</v>
      </c>
      <c r="C146" s="36" t="s">
        <v>86</v>
      </c>
      <c r="D146" s="65">
        <v>2000</v>
      </c>
      <c r="E146" s="65">
        <v>4000</v>
      </c>
      <c r="F146" s="65">
        <v>4000</v>
      </c>
      <c r="G146" s="65">
        <v>3600</v>
      </c>
    </row>
    <row r="147" spans="1:7" x14ac:dyDescent="0.25">
      <c r="A147" s="21"/>
      <c r="B147" s="48" t="s">
        <v>263</v>
      </c>
      <c r="C147" s="36" t="s">
        <v>87</v>
      </c>
      <c r="D147" s="65">
        <v>8000</v>
      </c>
      <c r="E147" s="65">
        <v>15500</v>
      </c>
      <c r="F147" s="65">
        <v>16000</v>
      </c>
      <c r="G147" s="65">
        <v>14400</v>
      </c>
    </row>
    <row r="148" spans="1:7" x14ac:dyDescent="0.25">
      <c r="A148" s="21"/>
      <c r="B148" s="48" t="s">
        <v>264</v>
      </c>
      <c r="C148" s="36" t="s">
        <v>88</v>
      </c>
      <c r="D148" s="65">
        <v>4500</v>
      </c>
      <c r="E148" s="65">
        <v>10400</v>
      </c>
      <c r="F148" s="65">
        <v>9000</v>
      </c>
      <c r="G148" s="65">
        <v>8100</v>
      </c>
    </row>
    <row r="149" spans="1:7" x14ac:dyDescent="0.25">
      <c r="A149" s="21"/>
      <c r="B149" s="48" t="s">
        <v>275</v>
      </c>
      <c r="C149" s="36" t="s">
        <v>89</v>
      </c>
      <c r="D149" s="65">
        <v>2100</v>
      </c>
      <c r="E149" s="65">
        <v>4200</v>
      </c>
      <c r="F149" s="65">
        <v>4200</v>
      </c>
      <c r="G149" s="65">
        <v>3780</v>
      </c>
    </row>
    <row r="150" spans="1:7" x14ac:dyDescent="0.25">
      <c r="A150" s="21"/>
      <c r="B150" s="48" t="s">
        <v>277</v>
      </c>
      <c r="C150" s="36" t="s">
        <v>90</v>
      </c>
      <c r="D150" s="65">
        <v>5400</v>
      </c>
      <c r="E150" s="65">
        <v>9400</v>
      </c>
      <c r="F150" s="65">
        <v>10000</v>
      </c>
      <c r="G150" s="65">
        <v>9000</v>
      </c>
    </row>
    <row r="151" spans="1:7" x14ac:dyDescent="0.25">
      <c r="A151" s="21"/>
      <c r="B151" s="48" t="s">
        <v>265</v>
      </c>
      <c r="C151" s="36" t="s">
        <v>92</v>
      </c>
      <c r="D151" s="65">
        <v>60</v>
      </c>
      <c r="E151" s="65">
        <v>100</v>
      </c>
      <c r="F151" s="65">
        <v>100</v>
      </c>
      <c r="G151" s="65">
        <v>100</v>
      </c>
    </row>
    <row r="152" spans="1:7" x14ac:dyDescent="0.25">
      <c r="A152" s="24"/>
      <c r="B152" s="27">
        <v>632002</v>
      </c>
      <c r="C152" s="27" t="s">
        <v>93</v>
      </c>
      <c r="D152" s="25">
        <f t="shared" ref="D152" si="13">SUM(D153:D163)</f>
        <v>29552</v>
      </c>
      <c r="E152" s="25">
        <f>SUM(E153:E164)</f>
        <v>28652</v>
      </c>
      <c r="F152" s="91">
        <f>SUM(F153:F164)</f>
        <v>30002</v>
      </c>
      <c r="G152" s="91">
        <f>SUM(G153:G164)</f>
        <v>30002</v>
      </c>
    </row>
    <row r="153" spans="1:7" x14ac:dyDescent="0.25">
      <c r="A153" s="22"/>
      <c r="B153" s="48">
        <v>632002</v>
      </c>
      <c r="C153" s="36" t="s">
        <v>93</v>
      </c>
      <c r="D153" s="77">
        <v>21102</v>
      </c>
      <c r="E153" s="77">
        <v>19802</v>
      </c>
      <c r="F153" s="77">
        <v>21102</v>
      </c>
      <c r="G153" s="77">
        <v>21102</v>
      </c>
    </row>
    <row r="154" spans="1:7" x14ac:dyDescent="0.25">
      <c r="A154" s="21"/>
      <c r="B154" s="48" t="s">
        <v>266</v>
      </c>
      <c r="C154" s="36" t="s">
        <v>85</v>
      </c>
      <c r="D154" s="65">
        <v>500</v>
      </c>
      <c r="E154" s="65">
        <v>500</v>
      </c>
      <c r="F154" s="65">
        <v>500</v>
      </c>
      <c r="G154" s="65">
        <v>500</v>
      </c>
    </row>
    <row r="155" spans="1:7" x14ac:dyDescent="0.25">
      <c r="A155" s="21"/>
      <c r="B155" s="48"/>
      <c r="C155" s="36" t="s">
        <v>494</v>
      </c>
      <c r="D155" s="65">
        <v>400</v>
      </c>
      <c r="E155" s="65">
        <v>750</v>
      </c>
      <c r="F155" s="65">
        <v>400</v>
      </c>
      <c r="G155" s="65">
        <v>400</v>
      </c>
    </row>
    <row r="156" spans="1:7" x14ac:dyDescent="0.25">
      <c r="A156" s="21"/>
      <c r="B156" s="48" t="s">
        <v>267</v>
      </c>
      <c r="C156" s="36" t="s">
        <v>87</v>
      </c>
      <c r="D156" s="65">
        <v>1150</v>
      </c>
      <c r="E156" s="65">
        <v>1150</v>
      </c>
      <c r="F156" s="65">
        <v>1150</v>
      </c>
      <c r="G156" s="65">
        <v>1150</v>
      </c>
    </row>
    <row r="157" spans="1:7" x14ac:dyDescent="0.25">
      <c r="A157" s="21"/>
      <c r="B157" s="48" t="s">
        <v>442</v>
      </c>
      <c r="C157" s="36" t="s">
        <v>443</v>
      </c>
      <c r="D157" s="65">
        <v>0</v>
      </c>
      <c r="E157" s="65">
        <v>400</v>
      </c>
      <c r="F157" s="65">
        <v>0</v>
      </c>
      <c r="G157" s="65">
        <v>0</v>
      </c>
    </row>
    <row r="158" spans="1:7" x14ac:dyDescent="0.25">
      <c r="A158" s="21"/>
      <c r="B158" s="48" t="s">
        <v>268</v>
      </c>
      <c r="C158" s="36" t="s">
        <v>88</v>
      </c>
      <c r="D158" s="65">
        <v>900</v>
      </c>
      <c r="E158" s="65">
        <v>900</v>
      </c>
      <c r="F158" s="65">
        <v>900</v>
      </c>
      <c r="G158" s="65">
        <v>900</v>
      </c>
    </row>
    <row r="159" spans="1:7" x14ac:dyDescent="0.25">
      <c r="A159" s="21"/>
      <c r="B159" s="48" t="s">
        <v>278</v>
      </c>
      <c r="C159" s="36" t="s">
        <v>89</v>
      </c>
      <c r="D159" s="65">
        <v>300</v>
      </c>
      <c r="E159" s="65">
        <v>300</v>
      </c>
      <c r="F159" s="65">
        <v>300</v>
      </c>
      <c r="G159" s="65">
        <v>300</v>
      </c>
    </row>
    <row r="160" spans="1:7" x14ac:dyDescent="0.25">
      <c r="A160" s="21"/>
      <c r="B160" s="48" t="s">
        <v>279</v>
      </c>
      <c r="C160" s="36" t="s">
        <v>90</v>
      </c>
      <c r="D160" s="65">
        <v>1700</v>
      </c>
      <c r="E160" s="65">
        <v>1000</v>
      </c>
      <c r="F160" s="65">
        <v>1700</v>
      </c>
      <c r="G160" s="65">
        <v>1700</v>
      </c>
    </row>
    <row r="161" spans="1:7" x14ac:dyDescent="0.25">
      <c r="A161" s="21"/>
      <c r="B161" s="48" t="s">
        <v>271</v>
      </c>
      <c r="C161" s="36" t="s">
        <v>92</v>
      </c>
      <c r="D161" s="65">
        <v>3200</v>
      </c>
      <c r="E161" s="65">
        <v>3200</v>
      </c>
      <c r="F161" s="65">
        <v>3200</v>
      </c>
      <c r="G161" s="65">
        <v>3200</v>
      </c>
    </row>
    <row r="162" spans="1:7" x14ac:dyDescent="0.25">
      <c r="A162" s="21"/>
      <c r="B162" s="48" t="s">
        <v>269</v>
      </c>
      <c r="C162" s="36" t="s">
        <v>94</v>
      </c>
      <c r="D162" s="65">
        <v>200</v>
      </c>
      <c r="E162" s="65">
        <v>200</v>
      </c>
      <c r="F162" s="65">
        <v>200</v>
      </c>
      <c r="G162" s="65">
        <v>200</v>
      </c>
    </row>
    <row r="163" spans="1:7" x14ac:dyDescent="0.25">
      <c r="A163" s="21"/>
      <c r="B163" s="48" t="s">
        <v>270</v>
      </c>
      <c r="C163" s="36" t="s">
        <v>95</v>
      </c>
      <c r="D163" s="65">
        <v>100</v>
      </c>
      <c r="E163" s="65">
        <v>0</v>
      </c>
      <c r="F163" s="65">
        <v>100</v>
      </c>
      <c r="G163" s="65">
        <v>100</v>
      </c>
    </row>
    <row r="164" spans="1:7" x14ac:dyDescent="0.25">
      <c r="A164" s="21"/>
      <c r="B164" s="48" t="s">
        <v>609</v>
      </c>
      <c r="C164" s="36" t="s">
        <v>608</v>
      </c>
      <c r="D164" s="65">
        <v>0</v>
      </c>
      <c r="E164" s="65">
        <v>450</v>
      </c>
      <c r="F164" s="65">
        <v>450</v>
      </c>
      <c r="G164" s="65">
        <v>450</v>
      </c>
    </row>
    <row r="165" spans="1:7" x14ac:dyDescent="0.25">
      <c r="A165" s="24"/>
      <c r="B165" s="27">
        <v>632003</v>
      </c>
      <c r="C165" s="27" t="s">
        <v>610</v>
      </c>
      <c r="D165" s="25">
        <f>SUM(D166)</f>
        <v>5000</v>
      </c>
      <c r="E165" s="25">
        <f>SUM(E166)</f>
        <v>5000</v>
      </c>
      <c r="F165" s="25">
        <f>SUM(F166)</f>
        <v>5000</v>
      </c>
      <c r="G165" s="25">
        <f>SUM(G166)</f>
        <v>5000</v>
      </c>
    </row>
    <row r="166" spans="1:7" x14ac:dyDescent="0.25">
      <c r="A166" s="21"/>
      <c r="B166" s="48">
        <v>632003</v>
      </c>
      <c r="C166" s="36" t="s">
        <v>97</v>
      </c>
      <c r="D166" s="65">
        <v>5000</v>
      </c>
      <c r="E166" s="65">
        <v>5000</v>
      </c>
      <c r="F166" s="65">
        <v>5000</v>
      </c>
      <c r="G166" s="65">
        <v>5000</v>
      </c>
    </row>
    <row r="167" spans="1:7" s="117" customFormat="1" x14ac:dyDescent="0.25">
      <c r="A167" s="24"/>
      <c r="B167" s="27">
        <v>632005</v>
      </c>
      <c r="C167" s="27" t="s">
        <v>98</v>
      </c>
      <c r="D167" s="66">
        <f>SUM(D168:D169)</f>
        <v>4100</v>
      </c>
      <c r="E167" s="66">
        <f>SUM(E168:E169)</f>
        <v>4100</v>
      </c>
      <c r="F167" s="66">
        <f>SUM(F168:F169)</f>
        <v>5600</v>
      </c>
      <c r="G167" s="66">
        <f>SUM(G168:G169)</f>
        <v>5600</v>
      </c>
    </row>
    <row r="168" spans="1:7" s="117" customFormat="1" x14ac:dyDescent="0.25">
      <c r="A168" s="24"/>
      <c r="B168" s="78">
        <v>632005</v>
      </c>
      <c r="C168" s="116" t="s">
        <v>611</v>
      </c>
      <c r="D168" s="96">
        <v>3500</v>
      </c>
      <c r="E168" s="96">
        <v>3500</v>
      </c>
      <c r="F168" s="96">
        <v>5000</v>
      </c>
      <c r="G168" s="96">
        <v>5000</v>
      </c>
    </row>
    <row r="169" spans="1:7" x14ac:dyDescent="0.25">
      <c r="A169" s="21"/>
      <c r="B169" s="48" t="s">
        <v>272</v>
      </c>
      <c r="C169" s="36" t="s">
        <v>551</v>
      </c>
      <c r="D169" s="65">
        <v>600</v>
      </c>
      <c r="E169" s="65">
        <v>600</v>
      </c>
      <c r="F169" s="65">
        <v>600</v>
      </c>
      <c r="G169" s="65">
        <v>600</v>
      </c>
    </row>
    <row r="170" spans="1:7" x14ac:dyDescent="0.25">
      <c r="A170" s="2"/>
      <c r="B170" s="54">
        <v>633</v>
      </c>
      <c r="C170" s="56" t="s">
        <v>280</v>
      </c>
      <c r="D170" s="25">
        <f>SUM(D171:D176)+SUM(D190:D193)</f>
        <v>52500</v>
      </c>
      <c r="E170" s="25">
        <f>SUM(E171:E176)+SUM(E190:E195)</f>
        <v>59250</v>
      </c>
      <c r="F170" s="25">
        <f>SUM(F171:F176)+SUM(F190:F195)</f>
        <v>53850</v>
      </c>
      <c r="G170" s="25">
        <f>SUM(G171:G176)+SUM(G190:G195)</f>
        <v>53850</v>
      </c>
    </row>
    <row r="171" spans="1:7" x14ac:dyDescent="0.25">
      <c r="A171" s="2"/>
      <c r="B171" s="27">
        <v>633001</v>
      </c>
      <c r="C171" s="27" t="s">
        <v>99</v>
      </c>
      <c r="D171" s="94">
        <v>2000</v>
      </c>
      <c r="E171" s="66">
        <v>2400</v>
      </c>
      <c r="F171" s="94">
        <v>5000</v>
      </c>
      <c r="G171" s="94">
        <v>5000</v>
      </c>
    </row>
    <row r="172" spans="1:7" x14ac:dyDescent="0.25">
      <c r="A172" s="2"/>
      <c r="B172" s="27">
        <v>633002</v>
      </c>
      <c r="C172" s="27" t="s">
        <v>100</v>
      </c>
      <c r="D172" s="94">
        <v>3000</v>
      </c>
      <c r="E172" s="66">
        <v>4100</v>
      </c>
      <c r="F172" s="94">
        <v>3000</v>
      </c>
      <c r="G172" s="94">
        <v>3000</v>
      </c>
    </row>
    <row r="173" spans="1:7" x14ac:dyDescent="0.25">
      <c r="A173" s="2"/>
      <c r="B173" s="27">
        <v>633003</v>
      </c>
      <c r="C173" s="27" t="s">
        <v>101</v>
      </c>
      <c r="D173" s="94">
        <v>300</v>
      </c>
      <c r="E173" s="66">
        <v>450</v>
      </c>
      <c r="F173" s="94">
        <v>300</v>
      </c>
      <c r="G173" s="94">
        <v>300</v>
      </c>
    </row>
    <row r="174" spans="1:7" x14ac:dyDescent="0.25">
      <c r="A174" s="2"/>
      <c r="B174" s="27">
        <v>633004</v>
      </c>
      <c r="C174" s="27" t="s">
        <v>102</v>
      </c>
      <c r="D174" s="94">
        <v>500</v>
      </c>
      <c r="E174" s="66">
        <v>1730</v>
      </c>
      <c r="F174" s="94">
        <v>500</v>
      </c>
      <c r="G174" s="94">
        <v>500</v>
      </c>
    </row>
    <row r="175" spans="1:7" x14ac:dyDescent="0.25">
      <c r="A175" s="2"/>
      <c r="B175" s="27">
        <v>633005</v>
      </c>
      <c r="C175" s="27" t="s">
        <v>492</v>
      </c>
      <c r="D175" s="94">
        <v>1000</v>
      </c>
      <c r="E175" s="66">
        <v>5000</v>
      </c>
      <c r="F175" s="94">
        <v>1000</v>
      </c>
      <c r="G175" s="94">
        <v>1000</v>
      </c>
    </row>
    <row r="176" spans="1:7" x14ac:dyDescent="0.25">
      <c r="A176" s="2"/>
      <c r="B176" s="27">
        <v>633006</v>
      </c>
      <c r="C176" s="27" t="s">
        <v>103</v>
      </c>
      <c r="D176" s="25">
        <f>SUM(D177:D186)</f>
        <v>38600</v>
      </c>
      <c r="E176" s="91">
        <f>SUM(E177:E189)</f>
        <v>35680</v>
      </c>
      <c r="F176" s="91">
        <f>SUM(F177:F189)</f>
        <v>33850</v>
      </c>
      <c r="G176" s="91">
        <f>SUM(G177:G189)</f>
        <v>33850</v>
      </c>
    </row>
    <row r="177" spans="1:7" x14ac:dyDescent="0.25">
      <c r="A177" s="2"/>
      <c r="B177" s="48">
        <v>633006</v>
      </c>
      <c r="C177" s="36" t="s">
        <v>103</v>
      </c>
      <c r="D177" s="65">
        <v>30000</v>
      </c>
      <c r="E177" s="65">
        <v>23880</v>
      </c>
      <c r="F177" s="65">
        <v>25000</v>
      </c>
      <c r="G177" s="65">
        <v>25000</v>
      </c>
    </row>
    <row r="178" spans="1:7" x14ac:dyDescent="0.25">
      <c r="A178" s="2"/>
      <c r="B178" s="48" t="s">
        <v>284</v>
      </c>
      <c r="C178" s="36" t="s">
        <v>106</v>
      </c>
      <c r="D178" s="65">
        <v>1000</v>
      </c>
      <c r="E178" s="65">
        <v>500</v>
      </c>
      <c r="F178" s="65">
        <v>500</v>
      </c>
      <c r="G178" s="65">
        <v>500</v>
      </c>
    </row>
    <row r="179" spans="1:7" x14ac:dyDescent="0.25">
      <c r="A179" s="2"/>
      <c r="B179" s="48" t="s">
        <v>287</v>
      </c>
      <c r="C179" s="36" t="s">
        <v>110</v>
      </c>
      <c r="D179" s="65">
        <v>500</v>
      </c>
      <c r="E179" s="65">
        <v>500</v>
      </c>
      <c r="F179" s="65">
        <v>500</v>
      </c>
      <c r="G179" s="65">
        <v>500</v>
      </c>
    </row>
    <row r="180" spans="1:7" x14ac:dyDescent="0.25">
      <c r="A180" s="2"/>
      <c r="B180" s="48" t="s">
        <v>281</v>
      </c>
      <c r="C180" s="36" t="s">
        <v>205</v>
      </c>
      <c r="D180" s="65">
        <v>1000</v>
      </c>
      <c r="E180" s="65">
        <v>600</v>
      </c>
      <c r="F180" s="65">
        <v>600</v>
      </c>
      <c r="G180" s="65">
        <v>600</v>
      </c>
    </row>
    <row r="181" spans="1:7" x14ac:dyDescent="0.25">
      <c r="A181" s="2"/>
      <c r="B181" s="48" t="s">
        <v>282</v>
      </c>
      <c r="C181" s="36" t="s">
        <v>104</v>
      </c>
      <c r="D181" s="65">
        <v>300</v>
      </c>
      <c r="E181" s="65">
        <v>200</v>
      </c>
      <c r="F181" s="65">
        <v>300</v>
      </c>
      <c r="G181" s="65">
        <v>300</v>
      </c>
    </row>
    <row r="182" spans="1:7" x14ac:dyDescent="0.25">
      <c r="A182" s="2"/>
      <c r="B182" s="48" t="s">
        <v>283</v>
      </c>
      <c r="C182" s="36" t="s">
        <v>105</v>
      </c>
      <c r="D182" s="65">
        <v>300</v>
      </c>
      <c r="E182" s="65">
        <v>500</v>
      </c>
      <c r="F182" s="65">
        <v>300</v>
      </c>
      <c r="G182" s="65">
        <v>300</v>
      </c>
    </row>
    <row r="183" spans="1:7" x14ac:dyDescent="0.25">
      <c r="A183" s="2"/>
      <c r="B183" s="48" t="s">
        <v>285</v>
      </c>
      <c r="C183" s="36" t="s">
        <v>107</v>
      </c>
      <c r="D183" s="65">
        <v>500</v>
      </c>
      <c r="E183" s="65">
        <v>500</v>
      </c>
      <c r="F183" s="65">
        <v>500</v>
      </c>
      <c r="G183" s="65">
        <v>500</v>
      </c>
    </row>
    <row r="184" spans="1:7" x14ac:dyDescent="0.25">
      <c r="A184" s="2"/>
      <c r="B184" s="48" t="s">
        <v>286</v>
      </c>
      <c r="C184" s="36" t="s">
        <v>206</v>
      </c>
      <c r="D184" s="65">
        <v>5000</v>
      </c>
      <c r="E184" s="65">
        <v>5000</v>
      </c>
      <c r="F184" s="65">
        <v>6000</v>
      </c>
      <c r="G184" s="65">
        <v>6000</v>
      </c>
    </row>
    <row r="185" spans="1:7" x14ac:dyDescent="0.25">
      <c r="A185" s="2"/>
      <c r="B185" s="48" t="s">
        <v>286</v>
      </c>
      <c r="C185" s="36" t="s">
        <v>108</v>
      </c>
      <c r="D185" s="65">
        <v>0</v>
      </c>
      <c r="E185" s="65">
        <v>0</v>
      </c>
      <c r="F185" s="65">
        <v>0</v>
      </c>
      <c r="G185" s="65">
        <v>0</v>
      </c>
    </row>
    <row r="186" spans="1:7" x14ac:dyDescent="0.25">
      <c r="A186" s="2"/>
      <c r="B186" s="48" t="s">
        <v>288</v>
      </c>
      <c r="C186" s="36" t="s">
        <v>109</v>
      </c>
      <c r="D186" s="65">
        <v>0</v>
      </c>
      <c r="E186" s="65">
        <v>0</v>
      </c>
      <c r="F186" s="65">
        <v>0</v>
      </c>
      <c r="G186" s="65">
        <v>0</v>
      </c>
    </row>
    <row r="187" spans="1:7" x14ac:dyDescent="0.25">
      <c r="A187" s="2"/>
      <c r="B187" s="48" t="s">
        <v>612</v>
      </c>
      <c r="C187" s="36" t="s">
        <v>613</v>
      </c>
      <c r="D187" s="65">
        <v>0</v>
      </c>
      <c r="E187" s="65">
        <v>1350</v>
      </c>
      <c r="F187" s="65">
        <v>0</v>
      </c>
      <c r="G187" s="65">
        <v>0</v>
      </c>
    </row>
    <row r="188" spans="1:7" x14ac:dyDescent="0.25">
      <c r="A188" s="2"/>
      <c r="B188" s="48" t="s">
        <v>614</v>
      </c>
      <c r="C188" s="36" t="s">
        <v>615</v>
      </c>
      <c r="D188" s="65">
        <v>0</v>
      </c>
      <c r="E188" s="65">
        <v>150</v>
      </c>
      <c r="F188" s="65">
        <v>150</v>
      </c>
      <c r="G188" s="65">
        <v>150</v>
      </c>
    </row>
    <row r="189" spans="1:7" x14ac:dyDescent="0.25">
      <c r="A189" s="2"/>
      <c r="B189" s="48" t="s">
        <v>616</v>
      </c>
      <c r="C189" s="36" t="s">
        <v>617</v>
      </c>
      <c r="D189" s="65">
        <v>0</v>
      </c>
      <c r="E189" s="65">
        <v>2500</v>
      </c>
      <c r="F189" s="65">
        <v>0</v>
      </c>
      <c r="G189" s="65">
        <v>0</v>
      </c>
    </row>
    <row r="190" spans="1:7" x14ac:dyDescent="0.25">
      <c r="A190" s="24"/>
      <c r="B190" s="27">
        <v>633009</v>
      </c>
      <c r="C190" s="27" t="s">
        <v>111</v>
      </c>
      <c r="D190" s="94">
        <v>800</v>
      </c>
      <c r="E190" s="66">
        <v>800</v>
      </c>
      <c r="F190" s="94">
        <v>800</v>
      </c>
      <c r="G190" s="94">
        <v>800</v>
      </c>
    </row>
    <row r="191" spans="1:7" x14ac:dyDescent="0.25">
      <c r="A191" s="24"/>
      <c r="B191" s="27" t="s">
        <v>289</v>
      </c>
      <c r="C191" s="27" t="s">
        <v>112</v>
      </c>
      <c r="D191" s="25">
        <v>800</v>
      </c>
      <c r="E191" s="66">
        <v>800</v>
      </c>
      <c r="F191" s="94">
        <v>800</v>
      </c>
      <c r="G191" s="94">
        <v>800</v>
      </c>
    </row>
    <row r="192" spans="1:7" x14ac:dyDescent="0.25">
      <c r="A192" s="24"/>
      <c r="B192" s="27">
        <v>633010</v>
      </c>
      <c r="C192" s="27" t="s">
        <v>113</v>
      </c>
      <c r="D192" s="94">
        <v>2500</v>
      </c>
      <c r="E192" s="66">
        <v>2500</v>
      </c>
      <c r="F192" s="94">
        <v>2500</v>
      </c>
      <c r="G192" s="94">
        <v>2500</v>
      </c>
    </row>
    <row r="193" spans="1:7" x14ac:dyDescent="0.25">
      <c r="A193" s="24"/>
      <c r="B193" s="27">
        <v>633013</v>
      </c>
      <c r="C193" s="27" t="s">
        <v>114</v>
      </c>
      <c r="D193" s="25">
        <v>3000</v>
      </c>
      <c r="E193" s="66">
        <v>3000</v>
      </c>
      <c r="F193" s="94">
        <v>3000</v>
      </c>
      <c r="G193" s="94">
        <v>3000</v>
      </c>
    </row>
    <row r="194" spans="1:7" x14ac:dyDescent="0.25">
      <c r="A194" s="24"/>
      <c r="B194" s="27" t="s">
        <v>618</v>
      </c>
      <c r="C194" s="27" t="s">
        <v>620</v>
      </c>
      <c r="D194" s="25">
        <v>0</v>
      </c>
      <c r="E194" s="66">
        <v>2690</v>
      </c>
      <c r="F194" s="94">
        <v>3000</v>
      </c>
      <c r="G194" s="94">
        <v>3000</v>
      </c>
    </row>
    <row r="195" spans="1:7" x14ac:dyDescent="0.25">
      <c r="A195" s="24"/>
      <c r="B195" s="27" t="s">
        <v>619</v>
      </c>
      <c r="C195" s="27" t="s">
        <v>621</v>
      </c>
      <c r="D195" s="25">
        <v>0</v>
      </c>
      <c r="E195" s="66">
        <v>100</v>
      </c>
      <c r="F195" s="94">
        <v>100</v>
      </c>
      <c r="G195" s="94">
        <v>100</v>
      </c>
    </row>
    <row r="196" spans="1:7" x14ac:dyDescent="0.25">
      <c r="A196" s="24"/>
      <c r="B196" s="54">
        <v>634</v>
      </c>
      <c r="C196" s="56" t="s">
        <v>290</v>
      </c>
      <c r="D196" s="25">
        <f t="shared" ref="D196:F196" si="14">SUM(D197:D201)</f>
        <v>10160</v>
      </c>
      <c r="E196" s="25">
        <f t="shared" si="14"/>
        <v>10300</v>
      </c>
      <c r="F196" s="25">
        <f t="shared" si="14"/>
        <v>9600</v>
      </c>
      <c r="G196" s="25">
        <f t="shared" ref="G196" si="15">SUM(G197:G201)</f>
        <v>9600</v>
      </c>
    </row>
    <row r="197" spans="1:7" x14ac:dyDescent="0.25">
      <c r="A197" s="24"/>
      <c r="B197" s="27">
        <v>634001</v>
      </c>
      <c r="C197" s="30" t="s">
        <v>410</v>
      </c>
      <c r="D197" s="94">
        <v>2500</v>
      </c>
      <c r="E197" s="66">
        <v>4500</v>
      </c>
      <c r="F197" s="94">
        <v>2500</v>
      </c>
      <c r="G197" s="94">
        <v>2500</v>
      </c>
    </row>
    <row r="198" spans="1:7" x14ac:dyDescent="0.25">
      <c r="A198" s="24"/>
      <c r="B198" s="27">
        <v>634002</v>
      </c>
      <c r="C198" s="30" t="s">
        <v>115</v>
      </c>
      <c r="D198" s="94">
        <v>5600</v>
      </c>
      <c r="E198" s="66">
        <v>3000</v>
      </c>
      <c r="F198" s="94">
        <v>5000</v>
      </c>
      <c r="G198" s="94">
        <v>5000</v>
      </c>
    </row>
    <row r="199" spans="1:7" x14ac:dyDescent="0.25">
      <c r="A199" s="24"/>
      <c r="B199" s="27">
        <v>634003</v>
      </c>
      <c r="C199" s="30" t="s">
        <v>552</v>
      </c>
      <c r="D199" s="94">
        <v>2000</v>
      </c>
      <c r="E199" s="66">
        <v>2600</v>
      </c>
      <c r="F199" s="94">
        <v>2000</v>
      </c>
      <c r="G199" s="94">
        <v>2000</v>
      </c>
    </row>
    <row r="200" spans="1:7" x14ac:dyDescent="0.25">
      <c r="A200" s="24"/>
      <c r="B200" s="27">
        <v>634004</v>
      </c>
      <c r="C200" s="30" t="s">
        <v>116</v>
      </c>
      <c r="D200" s="94">
        <v>0</v>
      </c>
      <c r="E200" s="66">
        <v>0</v>
      </c>
      <c r="F200" s="94">
        <v>0</v>
      </c>
      <c r="G200" s="94">
        <v>0</v>
      </c>
    </row>
    <row r="201" spans="1:7" x14ac:dyDescent="0.25">
      <c r="A201" s="24"/>
      <c r="B201" s="27">
        <v>634005</v>
      </c>
      <c r="C201" s="30" t="s">
        <v>117</v>
      </c>
      <c r="D201" s="94">
        <v>60</v>
      </c>
      <c r="E201" s="66">
        <v>200</v>
      </c>
      <c r="F201" s="94">
        <v>100</v>
      </c>
      <c r="G201" s="94">
        <v>100</v>
      </c>
    </row>
    <row r="202" spans="1:7" x14ac:dyDescent="0.25">
      <c r="A202" s="23"/>
      <c r="B202" s="54">
        <v>635</v>
      </c>
      <c r="C202" s="56" t="s">
        <v>291</v>
      </c>
      <c r="D202" s="25">
        <f t="shared" ref="D202:E202" si="16">SUM(D203:D209)</f>
        <v>32725.599999999999</v>
      </c>
      <c r="E202" s="25">
        <f t="shared" si="16"/>
        <v>39780.400000000001</v>
      </c>
      <c r="F202" s="25">
        <f>SUM(F203:F209)</f>
        <v>30200</v>
      </c>
      <c r="G202" s="25">
        <f>SUM(G203:G209)</f>
        <v>30200</v>
      </c>
    </row>
    <row r="203" spans="1:7" x14ac:dyDescent="0.25">
      <c r="A203" s="23"/>
      <c r="B203" s="27">
        <v>635002</v>
      </c>
      <c r="C203" s="30" t="s">
        <v>118</v>
      </c>
      <c r="D203" s="94">
        <v>200</v>
      </c>
      <c r="E203" s="66">
        <v>200</v>
      </c>
      <c r="F203" s="94">
        <v>500</v>
      </c>
      <c r="G203" s="94">
        <v>500</v>
      </c>
    </row>
    <row r="204" spans="1:7" x14ac:dyDescent="0.25">
      <c r="A204" s="23"/>
      <c r="B204" s="27">
        <v>635004</v>
      </c>
      <c r="C204" s="30" t="s">
        <v>122</v>
      </c>
      <c r="D204" s="94">
        <v>4000</v>
      </c>
      <c r="E204" s="66">
        <v>3900</v>
      </c>
      <c r="F204" s="94">
        <v>4000</v>
      </c>
      <c r="G204" s="94">
        <v>4000</v>
      </c>
    </row>
    <row r="205" spans="1:7" x14ac:dyDescent="0.25">
      <c r="A205" s="23"/>
      <c r="B205" s="27">
        <v>635004</v>
      </c>
      <c r="C205" s="30" t="s">
        <v>119</v>
      </c>
      <c r="D205" s="94">
        <v>0</v>
      </c>
      <c r="E205" s="66">
        <v>100</v>
      </c>
      <c r="F205" s="94">
        <v>0</v>
      </c>
      <c r="G205" s="94">
        <v>0</v>
      </c>
    </row>
    <row r="206" spans="1:7" x14ac:dyDescent="0.25">
      <c r="A206" s="23"/>
      <c r="B206" s="27">
        <v>635006</v>
      </c>
      <c r="C206" s="30" t="s">
        <v>121</v>
      </c>
      <c r="D206" s="94">
        <v>19525.599999999999</v>
      </c>
      <c r="E206" s="66">
        <v>24700</v>
      </c>
      <c r="F206" s="94">
        <v>15000</v>
      </c>
      <c r="G206" s="94">
        <v>15000</v>
      </c>
    </row>
    <row r="207" spans="1:7" x14ac:dyDescent="0.25">
      <c r="A207" s="23"/>
      <c r="B207" s="27" t="s">
        <v>622</v>
      </c>
      <c r="C207" s="30" t="s">
        <v>623</v>
      </c>
      <c r="D207" s="94">
        <v>0</v>
      </c>
      <c r="E207" s="66">
        <v>200</v>
      </c>
      <c r="F207" s="94">
        <v>200</v>
      </c>
      <c r="G207" s="94">
        <v>200</v>
      </c>
    </row>
    <row r="208" spans="1:7" x14ac:dyDescent="0.25">
      <c r="A208" s="23"/>
      <c r="B208" s="27" t="s">
        <v>624</v>
      </c>
      <c r="C208" s="30" t="s">
        <v>625</v>
      </c>
      <c r="D208" s="94">
        <v>0</v>
      </c>
      <c r="E208" s="66">
        <v>100</v>
      </c>
      <c r="F208" s="94">
        <v>500</v>
      </c>
      <c r="G208" s="94">
        <v>500</v>
      </c>
    </row>
    <row r="209" spans="1:7" x14ac:dyDescent="0.25">
      <c r="A209" s="23"/>
      <c r="B209" s="27">
        <v>635009</v>
      </c>
      <c r="C209" s="30" t="s">
        <v>120</v>
      </c>
      <c r="D209" s="94">
        <v>9000</v>
      </c>
      <c r="E209" s="66">
        <v>10580.4</v>
      </c>
      <c r="F209" s="94">
        <v>10000</v>
      </c>
      <c r="G209" s="94">
        <v>10000</v>
      </c>
    </row>
    <row r="210" spans="1:7" x14ac:dyDescent="0.25">
      <c r="A210" s="23"/>
      <c r="B210" s="54">
        <v>636</v>
      </c>
      <c r="C210" s="56" t="s">
        <v>292</v>
      </c>
      <c r="D210" s="25">
        <f t="shared" ref="D210" si="17">D211+D212</f>
        <v>504</v>
      </c>
      <c r="E210" s="25">
        <f t="shared" ref="E210:F210" si="18">E211+E212</f>
        <v>2772</v>
      </c>
      <c r="F210" s="25">
        <f t="shared" si="18"/>
        <v>504</v>
      </c>
      <c r="G210" s="25">
        <f t="shared" ref="G210" si="19">G211+G212</f>
        <v>504</v>
      </c>
    </row>
    <row r="211" spans="1:7" x14ac:dyDescent="0.25">
      <c r="A211" s="23"/>
      <c r="B211" s="27">
        <v>636001</v>
      </c>
      <c r="C211" s="30" t="s">
        <v>208</v>
      </c>
      <c r="D211" s="25">
        <v>504</v>
      </c>
      <c r="E211" s="25">
        <v>2772</v>
      </c>
      <c r="F211" s="94">
        <v>504</v>
      </c>
      <c r="G211" s="94">
        <v>504</v>
      </c>
    </row>
    <row r="212" spans="1:7" x14ac:dyDescent="0.25">
      <c r="A212" s="23"/>
      <c r="B212" s="27">
        <v>636002</v>
      </c>
      <c r="C212" s="30" t="s">
        <v>209</v>
      </c>
      <c r="D212" s="25">
        <v>0</v>
      </c>
      <c r="E212" s="25">
        <v>0</v>
      </c>
      <c r="F212" s="94">
        <v>0</v>
      </c>
      <c r="G212" s="94">
        <v>0</v>
      </c>
    </row>
    <row r="213" spans="1:7" x14ac:dyDescent="0.25">
      <c r="A213" s="23"/>
      <c r="B213" s="54">
        <v>637</v>
      </c>
      <c r="C213" s="56" t="s">
        <v>293</v>
      </c>
      <c r="D213" s="25">
        <f t="shared" ref="D213" si="20">SUM(D214:D216)+SUM(D221:D227)+SUM(D231:D232)+SUM(D239:D244)</f>
        <v>119950</v>
      </c>
      <c r="E213" s="25">
        <f>SUM(E214:E216)+SUM(E221:E227)+SUM(E231:E232)+SUM(E238:E244)</f>
        <v>122362</v>
      </c>
      <c r="F213" s="25">
        <f>SUM(F214:F216)+SUM(F221:F227)+SUM(F231:F232)+SUM(F238:F244)</f>
        <v>159024.08000000002</v>
      </c>
      <c r="G213" s="25">
        <f>SUM(G214:G216)+SUM(G221:G227)+SUM(G231:G232)+SUM(G238:G244)</f>
        <v>159024.08000000002</v>
      </c>
    </row>
    <row r="214" spans="1:7" x14ac:dyDescent="0.25">
      <c r="A214" s="23"/>
      <c r="B214" s="27">
        <v>637001</v>
      </c>
      <c r="C214" s="30" t="s">
        <v>123</v>
      </c>
      <c r="D214" s="94">
        <v>2000</v>
      </c>
      <c r="E214" s="66">
        <v>3500</v>
      </c>
      <c r="F214" s="94">
        <v>2000</v>
      </c>
      <c r="G214" s="94">
        <v>2000</v>
      </c>
    </row>
    <row r="215" spans="1:7" x14ac:dyDescent="0.25">
      <c r="A215" s="23"/>
      <c r="B215" s="27">
        <v>637003</v>
      </c>
      <c r="C215" s="30" t="s">
        <v>626</v>
      </c>
      <c r="D215" s="94"/>
      <c r="E215" s="66">
        <v>12</v>
      </c>
      <c r="F215" s="94">
        <v>50</v>
      </c>
      <c r="G215" s="94">
        <v>50</v>
      </c>
    </row>
    <row r="216" spans="1:7" x14ac:dyDescent="0.25">
      <c r="A216" s="23"/>
      <c r="B216" s="27">
        <v>637004</v>
      </c>
      <c r="C216" s="30" t="s">
        <v>124</v>
      </c>
      <c r="D216" s="25">
        <f>SUM(D217:D220)</f>
        <v>46000</v>
      </c>
      <c r="E216" s="25">
        <f>SUM(E217:E220)</f>
        <v>44900</v>
      </c>
      <c r="F216" s="91">
        <f>SUM(F217:F220)</f>
        <v>41704.080000000002</v>
      </c>
      <c r="G216" s="91">
        <f>SUM(G217:G220)</f>
        <v>41704.080000000002</v>
      </c>
    </row>
    <row r="217" spans="1:7" x14ac:dyDescent="0.25">
      <c r="A217" s="23"/>
      <c r="B217" s="48">
        <v>637004</v>
      </c>
      <c r="C217" s="31" t="s">
        <v>124</v>
      </c>
      <c r="D217" s="65">
        <v>40000</v>
      </c>
      <c r="E217" s="96">
        <v>38300</v>
      </c>
      <c r="F217" s="96">
        <v>39704.080000000002</v>
      </c>
      <c r="G217" s="96">
        <v>39704.080000000002</v>
      </c>
    </row>
    <row r="218" spans="1:7" x14ac:dyDescent="0.25">
      <c r="A218" s="23"/>
      <c r="B218" s="48" t="s">
        <v>295</v>
      </c>
      <c r="C218" s="31" t="s">
        <v>294</v>
      </c>
      <c r="D218" s="65">
        <v>5000</v>
      </c>
      <c r="E218" s="96">
        <v>5000</v>
      </c>
      <c r="F218" s="96">
        <v>1000</v>
      </c>
      <c r="G218" s="96">
        <v>1000</v>
      </c>
    </row>
    <row r="219" spans="1:7" x14ac:dyDescent="0.25">
      <c r="A219" s="23"/>
      <c r="B219" s="48" t="s">
        <v>297</v>
      </c>
      <c r="C219" s="31" t="s">
        <v>125</v>
      </c>
      <c r="D219" s="65">
        <v>1000</v>
      </c>
      <c r="E219" s="96">
        <v>1000</v>
      </c>
      <c r="F219" s="96">
        <v>1000</v>
      </c>
      <c r="G219" s="96">
        <v>1000</v>
      </c>
    </row>
    <row r="220" spans="1:7" x14ac:dyDescent="0.25">
      <c r="A220" s="23"/>
      <c r="B220" s="48" t="s">
        <v>630</v>
      </c>
      <c r="C220" s="31" t="s">
        <v>631</v>
      </c>
      <c r="D220" s="65">
        <v>0</v>
      </c>
      <c r="E220" s="96">
        <v>600</v>
      </c>
      <c r="F220" s="96">
        <v>0</v>
      </c>
      <c r="G220" s="96">
        <v>0</v>
      </c>
    </row>
    <row r="221" spans="1:7" x14ac:dyDescent="0.25">
      <c r="A221" s="23"/>
      <c r="B221" s="27">
        <v>637005</v>
      </c>
      <c r="C221" s="30" t="s">
        <v>126</v>
      </c>
      <c r="D221" s="25">
        <v>10000</v>
      </c>
      <c r="E221" s="66">
        <v>10000</v>
      </c>
      <c r="F221" s="94">
        <v>10000</v>
      </c>
      <c r="G221" s="94">
        <v>10000</v>
      </c>
    </row>
    <row r="222" spans="1:7" x14ac:dyDescent="0.25">
      <c r="A222" s="23"/>
      <c r="B222" s="27">
        <v>637006</v>
      </c>
      <c r="C222" s="30" t="s">
        <v>127</v>
      </c>
      <c r="D222" s="25">
        <v>100</v>
      </c>
      <c r="E222" s="66">
        <v>160</v>
      </c>
      <c r="F222" s="94">
        <v>100</v>
      </c>
      <c r="G222" s="94">
        <v>100</v>
      </c>
    </row>
    <row r="223" spans="1:7" x14ac:dyDescent="0.25">
      <c r="A223" s="23"/>
      <c r="B223" s="27">
        <v>637007</v>
      </c>
      <c r="C223" s="30" t="s">
        <v>128</v>
      </c>
      <c r="D223" s="25">
        <v>350</v>
      </c>
      <c r="E223" s="66">
        <v>340</v>
      </c>
      <c r="F223" s="94">
        <v>350</v>
      </c>
      <c r="G223" s="94">
        <v>350</v>
      </c>
    </row>
    <row r="224" spans="1:7" x14ac:dyDescent="0.25">
      <c r="A224" s="23"/>
      <c r="B224" s="27">
        <v>637009</v>
      </c>
      <c r="C224" s="30" t="s">
        <v>411</v>
      </c>
      <c r="D224" s="25">
        <v>0</v>
      </c>
      <c r="E224" s="66">
        <v>0</v>
      </c>
      <c r="F224" s="94">
        <v>0</v>
      </c>
      <c r="G224" s="94">
        <v>0</v>
      </c>
    </row>
    <row r="225" spans="1:7" x14ac:dyDescent="0.25">
      <c r="A225" s="23"/>
      <c r="B225" s="27">
        <v>637011</v>
      </c>
      <c r="C225" s="30" t="s">
        <v>627</v>
      </c>
      <c r="D225" s="25">
        <v>0</v>
      </c>
      <c r="E225" s="66">
        <v>400</v>
      </c>
      <c r="F225" s="94">
        <v>400</v>
      </c>
      <c r="G225" s="94">
        <v>400</v>
      </c>
    </row>
    <row r="226" spans="1:7" x14ac:dyDescent="0.25">
      <c r="A226" s="23"/>
      <c r="B226" s="27">
        <v>637012</v>
      </c>
      <c r="C226" s="30" t="s">
        <v>296</v>
      </c>
      <c r="D226" s="25">
        <v>5300</v>
      </c>
      <c r="E226" s="66">
        <v>5250</v>
      </c>
      <c r="F226" s="94">
        <v>5300</v>
      </c>
      <c r="G226" s="94">
        <v>5300</v>
      </c>
    </row>
    <row r="227" spans="1:7" x14ac:dyDescent="0.25">
      <c r="A227" s="23"/>
      <c r="B227" s="27">
        <v>637014</v>
      </c>
      <c r="C227" s="30" t="s">
        <v>129</v>
      </c>
      <c r="D227" s="25">
        <f t="shared" ref="D227" si="21">SUM(D228:D230)</f>
        <v>35800</v>
      </c>
      <c r="E227" s="25">
        <f t="shared" ref="E227:F227" si="22">SUM(E228:E230)</f>
        <v>35800</v>
      </c>
      <c r="F227" s="91">
        <f t="shared" si="22"/>
        <v>70800</v>
      </c>
      <c r="G227" s="91">
        <f t="shared" ref="G227" si="23">SUM(G228:G230)</f>
        <v>70800</v>
      </c>
    </row>
    <row r="228" spans="1:7" x14ac:dyDescent="0.25">
      <c r="A228" s="23"/>
      <c r="B228" s="48">
        <v>637014</v>
      </c>
      <c r="C228" s="31" t="s">
        <v>210</v>
      </c>
      <c r="D228" s="104">
        <v>35000</v>
      </c>
      <c r="E228" s="96">
        <v>35000</v>
      </c>
      <c r="F228" s="104">
        <v>70000</v>
      </c>
      <c r="G228" s="104">
        <v>70000</v>
      </c>
    </row>
    <row r="229" spans="1:7" x14ac:dyDescent="0.25">
      <c r="A229" s="23"/>
      <c r="B229" s="48">
        <v>637014</v>
      </c>
      <c r="C229" s="31" t="s">
        <v>130</v>
      </c>
      <c r="D229" s="96">
        <v>800</v>
      </c>
      <c r="E229" s="96">
        <v>800</v>
      </c>
      <c r="F229" s="96">
        <v>800</v>
      </c>
      <c r="G229" s="96">
        <v>800</v>
      </c>
    </row>
    <row r="230" spans="1:7" x14ac:dyDescent="0.25">
      <c r="A230" s="23"/>
      <c r="B230" s="48" t="s">
        <v>298</v>
      </c>
      <c r="C230" s="31" t="s">
        <v>131</v>
      </c>
      <c r="D230" s="96">
        <v>0</v>
      </c>
      <c r="E230" s="96">
        <v>0</v>
      </c>
      <c r="F230" s="96">
        <v>0</v>
      </c>
      <c r="G230" s="96">
        <v>0</v>
      </c>
    </row>
    <row r="231" spans="1:7" x14ac:dyDescent="0.25">
      <c r="A231" s="23"/>
      <c r="B231" s="27">
        <v>637015</v>
      </c>
      <c r="C231" s="30" t="s">
        <v>132</v>
      </c>
      <c r="D231" s="94">
        <v>7100</v>
      </c>
      <c r="E231" s="66">
        <v>9000</v>
      </c>
      <c r="F231" s="94">
        <v>7100</v>
      </c>
      <c r="G231" s="94">
        <v>7100</v>
      </c>
    </row>
    <row r="232" spans="1:7" x14ac:dyDescent="0.25">
      <c r="A232" s="23"/>
      <c r="B232" s="27">
        <v>637016</v>
      </c>
      <c r="C232" s="30" t="s">
        <v>133</v>
      </c>
      <c r="D232" s="25">
        <f t="shared" ref="D232" si="24">SUM(D233:D235)</f>
        <v>5300</v>
      </c>
      <c r="E232" s="25">
        <f>SUM(E233:E237)</f>
        <v>5300</v>
      </c>
      <c r="F232" s="91">
        <f>SUM(F233:F237)</f>
        <v>6220</v>
      </c>
      <c r="G232" s="91">
        <f>SUM(G233:G237)</f>
        <v>6220</v>
      </c>
    </row>
    <row r="233" spans="1:7" x14ac:dyDescent="0.25">
      <c r="A233" s="24"/>
      <c r="B233" s="48">
        <v>637016</v>
      </c>
      <c r="C233" s="31" t="s">
        <v>194</v>
      </c>
      <c r="D233" s="65">
        <v>4500</v>
      </c>
      <c r="E233" s="65">
        <v>3580</v>
      </c>
      <c r="F233" s="65">
        <v>4500</v>
      </c>
      <c r="G233" s="65">
        <v>4500</v>
      </c>
    </row>
    <row r="234" spans="1:7" x14ac:dyDescent="0.25">
      <c r="A234" s="24"/>
      <c r="B234" s="48">
        <v>637016</v>
      </c>
      <c r="C234" s="31" t="s">
        <v>134</v>
      </c>
      <c r="D234" s="65">
        <v>350</v>
      </c>
      <c r="E234" s="65">
        <v>350</v>
      </c>
      <c r="F234" s="65">
        <v>350</v>
      </c>
      <c r="G234" s="65">
        <v>350</v>
      </c>
    </row>
    <row r="235" spans="1:7" x14ac:dyDescent="0.25">
      <c r="A235" s="2"/>
      <c r="B235" s="48" t="s">
        <v>299</v>
      </c>
      <c r="C235" s="31" t="s">
        <v>135</v>
      </c>
      <c r="D235" s="65">
        <v>450</v>
      </c>
      <c r="E235" s="65">
        <v>450</v>
      </c>
      <c r="F235" s="65">
        <v>450</v>
      </c>
      <c r="G235" s="65">
        <v>450</v>
      </c>
    </row>
    <row r="236" spans="1:7" x14ac:dyDescent="0.25">
      <c r="A236" s="2"/>
      <c r="B236" s="48" t="s">
        <v>632</v>
      </c>
      <c r="C236" s="31" t="s">
        <v>634</v>
      </c>
      <c r="D236" s="65"/>
      <c r="E236" s="65">
        <v>700</v>
      </c>
      <c r="F236" s="65">
        <v>700</v>
      </c>
      <c r="G236" s="65">
        <v>700</v>
      </c>
    </row>
    <row r="237" spans="1:7" x14ac:dyDescent="0.25">
      <c r="A237" s="2"/>
      <c r="B237" s="48" t="s">
        <v>633</v>
      </c>
      <c r="C237" s="31" t="s">
        <v>635</v>
      </c>
      <c r="D237" s="65"/>
      <c r="E237" s="65">
        <v>220</v>
      </c>
      <c r="F237" s="65">
        <v>220</v>
      </c>
      <c r="G237" s="65">
        <v>220</v>
      </c>
    </row>
    <row r="238" spans="1:7" x14ac:dyDescent="0.25">
      <c r="A238" s="2"/>
      <c r="B238" s="27" t="s">
        <v>628</v>
      </c>
      <c r="C238" s="32" t="s">
        <v>629</v>
      </c>
      <c r="D238" s="25">
        <v>7000</v>
      </c>
      <c r="E238" s="66">
        <v>100</v>
      </c>
      <c r="F238" s="94">
        <v>7000</v>
      </c>
      <c r="G238" s="94">
        <v>7000</v>
      </c>
    </row>
    <row r="239" spans="1:7" x14ac:dyDescent="0.25">
      <c r="A239" s="2"/>
      <c r="B239" s="27">
        <v>637027</v>
      </c>
      <c r="C239" s="32" t="s">
        <v>136</v>
      </c>
      <c r="D239" s="25">
        <v>7000</v>
      </c>
      <c r="E239" s="66">
        <v>7000</v>
      </c>
      <c r="F239" s="94">
        <v>7000</v>
      </c>
      <c r="G239" s="94">
        <v>7000</v>
      </c>
    </row>
    <row r="240" spans="1:7" x14ac:dyDescent="0.25">
      <c r="A240" s="2"/>
      <c r="B240" s="27">
        <v>637030</v>
      </c>
      <c r="C240" s="32" t="s">
        <v>137</v>
      </c>
      <c r="D240" s="25">
        <v>0</v>
      </c>
      <c r="E240" s="66">
        <v>0</v>
      </c>
      <c r="F240" s="94">
        <v>0</v>
      </c>
      <c r="G240" s="94">
        <v>0</v>
      </c>
    </row>
    <row r="241" spans="1:16" x14ac:dyDescent="0.25">
      <c r="A241" s="2"/>
      <c r="B241" s="27">
        <v>637031</v>
      </c>
      <c r="C241" s="32" t="s">
        <v>138</v>
      </c>
      <c r="D241" s="25">
        <v>0</v>
      </c>
      <c r="E241" s="66">
        <v>0</v>
      </c>
      <c r="F241" s="94">
        <v>0</v>
      </c>
      <c r="G241" s="94">
        <v>0</v>
      </c>
    </row>
    <row r="242" spans="1:16" x14ac:dyDescent="0.25">
      <c r="A242" s="2"/>
      <c r="B242" s="27">
        <v>637032</v>
      </c>
      <c r="C242" s="32" t="s">
        <v>139</v>
      </c>
      <c r="D242" s="25">
        <v>0</v>
      </c>
      <c r="E242" s="66">
        <v>0</v>
      </c>
      <c r="F242" s="94">
        <v>0</v>
      </c>
      <c r="G242" s="94">
        <v>0</v>
      </c>
    </row>
    <row r="243" spans="1:16" x14ac:dyDescent="0.25">
      <c r="A243" s="2"/>
      <c r="B243" s="27" t="s">
        <v>480</v>
      </c>
      <c r="C243" s="32" t="s">
        <v>481</v>
      </c>
      <c r="D243" s="25">
        <v>0</v>
      </c>
      <c r="E243" s="66">
        <v>0</v>
      </c>
      <c r="F243" s="94">
        <v>0</v>
      </c>
      <c r="G243" s="94">
        <v>0</v>
      </c>
    </row>
    <row r="244" spans="1:16" x14ac:dyDescent="0.25">
      <c r="A244" s="2"/>
      <c r="B244" s="27">
        <v>637035</v>
      </c>
      <c r="C244" s="32" t="s">
        <v>140</v>
      </c>
      <c r="D244" s="94">
        <v>1000</v>
      </c>
      <c r="E244" s="66">
        <v>600</v>
      </c>
      <c r="F244" s="94">
        <v>1000</v>
      </c>
      <c r="G244" s="94">
        <v>1000</v>
      </c>
    </row>
    <row r="245" spans="1:16" x14ac:dyDescent="0.25">
      <c r="A245" s="2"/>
      <c r="B245" s="54">
        <v>642</v>
      </c>
      <c r="C245" s="56" t="s">
        <v>404</v>
      </c>
      <c r="D245" s="25">
        <f>SUM(D246:D252)</f>
        <v>4510</v>
      </c>
      <c r="E245" s="25">
        <f>SUM(E246:E252)</f>
        <v>8615</v>
      </c>
      <c r="F245" s="25">
        <f>SUM(F246:F252)</f>
        <v>15925</v>
      </c>
      <c r="G245" s="25">
        <f>SUM(G246:G252)</f>
        <v>15925</v>
      </c>
    </row>
    <row r="246" spans="1:16" x14ac:dyDescent="0.25">
      <c r="A246" s="2"/>
      <c r="B246" s="48">
        <v>642012</v>
      </c>
      <c r="C246" s="31" t="s">
        <v>405</v>
      </c>
      <c r="D246" s="96">
        <v>0</v>
      </c>
      <c r="E246" s="96">
        <v>0</v>
      </c>
      <c r="F246" s="96">
        <v>0</v>
      </c>
      <c r="G246" s="96">
        <v>0</v>
      </c>
    </row>
    <row r="247" spans="1:16" x14ac:dyDescent="0.25">
      <c r="A247" s="2"/>
      <c r="B247" s="48">
        <v>642001</v>
      </c>
      <c r="C247" s="36" t="s">
        <v>512</v>
      </c>
      <c r="D247" s="65">
        <v>3600</v>
      </c>
      <c r="E247" s="96">
        <v>2700</v>
      </c>
      <c r="F247" s="65">
        <v>3600</v>
      </c>
      <c r="G247" s="65">
        <v>3600</v>
      </c>
      <c r="H247" s="97"/>
      <c r="I247" s="98"/>
      <c r="J247" s="98"/>
      <c r="K247" s="98"/>
      <c r="L247" s="98"/>
      <c r="M247" s="98"/>
      <c r="N247" s="98"/>
      <c r="O247" s="98"/>
      <c r="P247" s="98"/>
    </row>
    <row r="248" spans="1:16" x14ac:dyDescent="0.25">
      <c r="A248" s="2"/>
      <c r="B248" s="48">
        <v>642013</v>
      </c>
      <c r="C248" s="31" t="s">
        <v>406</v>
      </c>
      <c r="D248" s="77">
        <v>0</v>
      </c>
      <c r="E248" s="96"/>
      <c r="F248" s="96">
        <v>3900</v>
      </c>
      <c r="G248" s="96">
        <v>3900</v>
      </c>
    </row>
    <row r="249" spans="1:16" x14ac:dyDescent="0.25">
      <c r="A249" s="2"/>
      <c r="B249" s="48" t="s">
        <v>537</v>
      </c>
      <c r="C249" s="31" t="s">
        <v>538</v>
      </c>
      <c r="D249" s="77">
        <v>910</v>
      </c>
      <c r="E249" s="96">
        <v>910</v>
      </c>
      <c r="F249" s="96">
        <v>910</v>
      </c>
      <c r="G249" s="96">
        <v>910</v>
      </c>
    </row>
    <row r="250" spans="1:16" x14ac:dyDescent="0.25">
      <c r="A250" s="2"/>
      <c r="B250" s="48"/>
      <c r="C250" s="31" t="s">
        <v>586</v>
      </c>
      <c r="D250" s="77">
        <v>0</v>
      </c>
      <c r="E250" s="96">
        <v>0</v>
      </c>
      <c r="F250" s="96">
        <v>500</v>
      </c>
      <c r="G250" s="96">
        <v>500</v>
      </c>
    </row>
    <row r="251" spans="1:16" x14ac:dyDescent="0.25">
      <c r="A251" s="2"/>
      <c r="B251" s="48" t="s">
        <v>636</v>
      </c>
      <c r="C251" s="31" t="s">
        <v>637</v>
      </c>
      <c r="D251" s="77">
        <v>0</v>
      </c>
      <c r="E251" s="96">
        <v>5000</v>
      </c>
      <c r="F251" s="96">
        <v>7000</v>
      </c>
      <c r="G251" s="96">
        <v>7000</v>
      </c>
    </row>
    <row r="252" spans="1:16" x14ac:dyDescent="0.25">
      <c r="A252" s="2"/>
      <c r="B252" s="48" t="s">
        <v>638</v>
      </c>
      <c r="C252" s="31" t="s">
        <v>639</v>
      </c>
      <c r="D252" s="77">
        <v>0</v>
      </c>
      <c r="E252" s="96">
        <v>5</v>
      </c>
      <c r="F252" s="96">
        <v>15</v>
      </c>
      <c r="G252" s="96">
        <v>15</v>
      </c>
    </row>
    <row r="253" spans="1:16" x14ac:dyDescent="0.25">
      <c r="A253" s="2"/>
      <c r="B253" s="54">
        <v>651</v>
      </c>
      <c r="C253" s="56" t="s">
        <v>300</v>
      </c>
      <c r="D253" s="25">
        <f>SUM(D254:D258)</f>
        <v>19516</v>
      </c>
      <c r="E253" s="25">
        <f>SUM(E254:E258)</f>
        <v>21492</v>
      </c>
      <c r="F253" s="25">
        <f>SUM(F254:F258)</f>
        <v>21154.58</v>
      </c>
      <c r="G253" s="25">
        <f>SUM(G254:G258)</f>
        <v>21154.58</v>
      </c>
    </row>
    <row r="254" spans="1:16" x14ac:dyDescent="0.25">
      <c r="A254" s="10"/>
      <c r="B254" s="48">
        <v>651002</v>
      </c>
      <c r="C254" s="31" t="s">
        <v>141</v>
      </c>
      <c r="D254" s="96">
        <v>7000</v>
      </c>
      <c r="E254" s="96">
        <v>10000</v>
      </c>
      <c r="F254" s="96">
        <v>9000</v>
      </c>
      <c r="G254" s="96">
        <v>9000</v>
      </c>
    </row>
    <row r="255" spans="1:16" x14ac:dyDescent="0.25">
      <c r="A255" s="10"/>
      <c r="B255" s="48" t="s">
        <v>301</v>
      </c>
      <c r="C255" s="31" t="s">
        <v>195</v>
      </c>
      <c r="D255" s="96">
        <v>2423</v>
      </c>
      <c r="E255" s="96">
        <v>2423</v>
      </c>
      <c r="F255" s="96">
        <v>2186.94</v>
      </c>
      <c r="G255" s="96">
        <v>2186.94</v>
      </c>
    </row>
    <row r="256" spans="1:16" x14ac:dyDescent="0.25">
      <c r="A256" s="10"/>
      <c r="B256" s="48" t="s">
        <v>302</v>
      </c>
      <c r="C256" s="31" t="s">
        <v>196</v>
      </c>
      <c r="D256" s="96">
        <v>3793</v>
      </c>
      <c r="E256" s="96">
        <v>3793</v>
      </c>
      <c r="F256" s="96">
        <v>3667.64</v>
      </c>
      <c r="G256" s="96">
        <v>3667.64</v>
      </c>
    </row>
    <row r="257" spans="1:7" x14ac:dyDescent="0.25">
      <c r="A257" s="10"/>
      <c r="B257" s="48" t="s">
        <v>564</v>
      </c>
      <c r="C257" s="31" t="s">
        <v>553</v>
      </c>
      <c r="D257" s="96">
        <v>6000</v>
      </c>
      <c r="E257" s="96">
        <v>5000</v>
      </c>
      <c r="F257" s="96">
        <v>6000</v>
      </c>
      <c r="G257" s="96">
        <v>6000</v>
      </c>
    </row>
    <row r="258" spans="1:7" x14ac:dyDescent="0.25">
      <c r="A258" s="10"/>
      <c r="B258" s="48" t="s">
        <v>563</v>
      </c>
      <c r="C258" s="31" t="s">
        <v>554</v>
      </c>
      <c r="D258" s="96">
        <v>300</v>
      </c>
      <c r="E258" s="96">
        <v>276</v>
      </c>
      <c r="F258" s="96">
        <v>300</v>
      </c>
      <c r="G258" s="96">
        <v>300</v>
      </c>
    </row>
    <row r="259" spans="1:7" x14ac:dyDescent="0.25">
      <c r="A259" s="20" t="s">
        <v>29</v>
      </c>
      <c r="B259" s="46"/>
      <c r="C259" s="20"/>
      <c r="D259" s="68">
        <f>D253+D245+D213+D210+D202+D196+D170+D132+D131+D113</f>
        <v>916501.6</v>
      </c>
      <c r="E259" s="68">
        <f>E253+E245+E213+E210+E202+E196+E170+E132+E131+E113</f>
        <v>946137.4</v>
      </c>
      <c r="F259" s="68">
        <f>F253+F245+F213+F210+F202+F196+F170+F132+F131+F113</f>
        <v>1005476.66</v>
      </c>
      <c r="G259" s="68">
        <f>G253+G245+G213+G210+G202+G196+G170+G132+G131+G113</f>
        <v>994156.66</v>
      </c>
    </row>
    <row r="260" spans="1:7" x14ac:dyDescent="0.25">
      <c r="A260" s="20" t="s">
        <v>245</v>
      </c>
      <c r="B260" s="46"/>
      <c r="C260" s="20"/>
      <c r="D260" s="68">
        <v>3400</v>
      </c>
      <c r="E260" s="68">
        <v>3700.46</v>
      </c>
      <c r="F260" s="68">
        <v>3400</v>
      </c>
      <c r="G260" s="68">
        <v>3400</v>
      </c>
    </row>
    <row r="261" spans="1:7" x14ac:dyDescent="0.25">
      <c r="A261" s="20" t="s">
        <v>510</v>
      </c>
      <c r="B261" s="46"/>
      <c r="C261" s="20"/>
      <c r="D261" s="68">
        <v>400</v>
      </c>
      <c r="E261" s="68">
        <v>400</v>
      </c>
      <c r="F261" s="68">
        <v>400</v>
      </c>
      <c r="G261" s="68">
        <v>400</v>
      </c>
    </row>
    <row r="262" spans="1:7" x14ac:dyDescent="0.25">
      <c r="A262" s="20" t="s">
        <v>246</v>
      </c>
      <c r="B262" s="46"/>
      <c r="C262" s="20"/>
      <c r="D262" s="68">
        <v>6000</v>
      </c>
      <c r="E262" s="68">
        <v>6000</v>
      </c>
      <c r="F262" s="68">
        <v>6000</v>
      </c>
      <c r="G262" s="68">
        <v>6000</v>
      </c>
    </row>
    <row r="263" spans="1:7" x14ac:dyDescent="0.25">
      <c r="A263" s="20" t="s">
        <v>247</v>
      </c>
      <c r="B263" s="46"/>
      <c r="C263" s="20"/>
      <c r="D263" s="68">
        <v>0</v>
      </c>
      <c r="E263" s="68">
        <v>0</v>
      </c>
      <c r="F263" s="68">
        <v>0</v>
      </c>
      <c r="G263" s="68">
        <v>0</v>
      </c>
    </row>
    <row r="264" spans="1:7" x14ac:dyDescent="0.25">
      <c r="A264" s="33" t="s">
        <v>30</v>
      </c>
      <c r="B264" s="49"/>
      <c r="C264" s="33"/>
      <c r="D264" s="105">
        <f>D112+D259+D260+D261+D262+D263</f>
        <v>978551.6</v>
      </c>
      <c r="E264" s="105">
        <f>E112+E259+E260+E261+E262+E263</f>
        <v>1008487.86</v>
      </c>
      <c r="F264" s="105">
        <f>F112+F259+F260+F261+F262+F263</f>
        <v>1064026.6600000001</v>
      </c>
      <c r="G264" s="105">
        <f>G112+G259+G260+G261+G262+G263</f>
        <v>1052706.6600000001</v>
      </c>
    </row>
    <row r="265" spans="1:7" x14ac:dyDescent="0.25">
      <c r="A265" s="2"/>
      <c r="B265" s="27">
        <v>621</v>
      </c>
      <c r="C265" s="32" t="s">
        <v>144</v>
      </c>
      <c r="D265" s="12">
        <v>2200</v>
      </c>
      <c r="E265" s="12">
        <v>2300</v>
      </c>
      <c r="F265" s="92">
        <v>2200</v>
      </c>
      <c r="G265" s="92">
        <v>2200</v>
      </c>
    </row>
    <row r="266" spans="1:7" x14ac:dyDescent="0.25">
      <c r="A266" s="2"/>
      <c r="B266" s="27">
        <v>625</v>
      </c>
      <c r="C266" s="32" t="s">
        <v>142</v>
      </c>
      <c r="D266" s="12">
        <v>5800</v>
      </c>
      <c r="E266" s="12">
        <v>5700</v>
      </c>
      <c r="F266" s="92">
        <v>5800</v>
      </c>
      <c r="G266" s="92">
        <v>5800</v>
      </c>
    </row>
    <row r="267" spans="1:7" x14ac:dyDescent="0.25">
      <c r="A267" s="2"/>
      <c r="B267" s="27">
        <v>637</v>
      </c>
      <c r="C267" s="32" t="s">
        <v>143</v>
      </c>
      <c r="D267" s="12">
        <v>23000</v>
      </c>
      <c r="E267" s="12">
        <v>23000</v>
      </c>
      <c r="F267" s="92">
        <v>23000</v>
      </c>
      <c r="G267" s="92">
        <v>23000</v>
      </c>
    </row>
    <row r="268" spans="1:7" x14ac:dyDescent="0.25">
      <c r="A268" s="20" t="s">
        <v>31</v>
      </c>
      <c r="B268" s="46"/>
      <c r="C268" s="20"/>
      <c r="D268" s="106">
        <f t="shared" ref="D268:F268" si="25">SUM(D265:D267)</f>
        <v>31000</v>
      </c>
      <c r="E268" s="106">
        <f t="shared" si="25"/>
        <v>31000</v>
      </c>
      <c r="F268" s="106">
        <f t="shared" si="25"/>
        <v>31000</v>
      </c>
      <c r="G268" s="106">
        <f t="shared" ref="G268" si="26">SUM(G265:G267)</f>
        <v>31000</v>
      </c>
    </row>
    <row r="269" spans="1:7" x14ac:dyDescent="0.25">
      <c r="A269" s="20" t="s">
        <v>32</v>
      </c>
      <c r="B269" s="46"/>
      <c r="C269" s="20"/>
      <c r="D269" s="107">
        <v>2500</v>
      </c>
      <c r="E269" s="107">
        <v>7651.28</v>
      </c>
      <c r="F269" s="107">
        <v>0</v>
      </c>
      <c r="G269" s="107">
        <v>0</v>
      </c>
    </row>
    <row r="270" spans="1:7" x14ac:dyDescent="0.25">
      <c r="A270" s="33" t="s">
        <v>33</v>
      </c>
      <c r="B270" s="49"/>
      <c r="C270" s="33"/>
      <c r="D270" s="105">
        <f t="shared" ref="D270:E270" si="27">D268+D269</f>
        <v>33500</v>
      </c>
      <c r="E270" s="105">
        <f t="shared" si="27"/>
        <v>38651.279999999999</v>
      </c>
      <c r="F270" s="105">
        <f>F268+F269</f>
        <v>31000</v>
      </c>
      <c r="G270" s="105">
        <f>G268+G269</f>
        <v>31000</v>
      </c>
    </row>
    <row r="271" spans="1:7" x14ac:dyDescent="0.25">
      <c r="A271" s="2"/>
      <c r="B271" s="27" t="s">
        <v>307</v>
      </c>
      <c r="C271" s="32" t="s">
        <v>145</v>
      </c>
      <c r="D271" s="90">
        <v>1701</v>
      </c>
      <c r="E271" s="95">
        <v>0</v>
      </c>
      <c r="F271" s="90">
        <v>200</v>
      </c>
      <c r="G271" s="90">
        <v>200</v>
      </c>
    </row>
    <row r="272" spans="1:7" x14ac:dyDescent="0.25">
      <c r="A272" s="2"/>
      <c r="B272" s="27" t="s">
        <v>308</v>
      </c>
      <c r="C272" s="32" t="s">
        <v>146</v>
      </c>
      <c r="D272" s="90">
        <v>210</v>
      </c>
      <c r="E272" s="95">
        <v>0</v>
      </c>
      <c r="F272" s="90">
        <v>100</v>
      </c>
      <c r="G272" s="90">
        <v>100</v>
      </c>
    </row>
    <row r="273" spans="1:7" x14ac:dyDescent="0.25">
      <c r="A273" s="2"/>
      <c r="B273" s="27" t="s">
        <v>311</v>
      </c>
      <c r="C273" s="32" t="s">
        <v>310</v>
      </c>
      <c r="D273" s="90">
        <v>3936</v>
      </c>
      <c r="E273" s="95">
        <v>500</v>
      </c>
      <c r="F273" s="90">
        <v>1000</v>
      </c>
      <c r="G273" s="90">
        <v>1000</v>
      </c>
    </row>
    <row r="274" spans="1:7" x14ac:dyDescent="0.25">
      <c r="A274" s="20" t="s">
        <v>37</v>
      </c>
      <c r="B274" s="46"/>
      <c r="C274" s="20"/>
      <c r="D274" s="68">
        <f t="shared" ref="D274:E274" si="28">SUM(D271:D273)</f>
        <v>5847</v>
      </c>
      <c r="E274" s="68">
        <f t="shared" si="28"/>
        <v>500</v>
      </c>
      <c r="F274" s="68">
        <f>SUM(F271:F273)</f>
        <v>1300</v>
      </c>
      <c r="G274" s="68">
        <f>SUM(G271:G273)</f>
        <v>1300</v>
      </c>
    </row>
    <row r="275" spans="1:7" x14ac:dyDescent="0.25">
      <c r="A275" s="2"/>
      <c r="B275" s="27" t="s">
        <v>306</v>
      </c>
      <c r="C275" s="32" t="s">
        <v>147</v>
      </c>
      <c r="D275" s="12">
        <v>1000</v>
      </c>
      <c r="E275" s="12">
        <v>1000</v>
      </c>
      <c r="F275" s="90">
        <v>1000</v>
      </c>
      <c r="G275" s="90">
        <v>1000</v>
      </c>
    </row>
    <row r="276" spans="1:7" x14ac:dyDescent="0.25">
      <c r="A276" s="20" t="s">
        <v>38</v>
      </c>
      <c r="B276" s="46"/>
      <c r="C276" s="20"/>
      <c r="D276" s="68">
        <f t="shared" ref="D276:E276" si="29">D275</f>
        <v>1000</v>
      </c>
      <c r="E276" s="68">
        <f t="shared" si="29"/>
        <v>1000</v>
      </c>
      <c r="F276" s="68">
        <f>F275</f>
        <v>1000</v>
      </c>
      <c r="G276" s="68">
        <f>G275</f>
        <v>1000</v>
      </c>
    </row>
    <row r="277" spans="1:7" x14ac:dyDescent="0.25">
      <c r="A277" s="2"/>
      <c r="B277" s="27" t="s">
        <v>303</v>
      </c>
      <c r="C277" s="32" t="s">
        <v>212</v>
      </c>
      <c r="D277" s="90">
        <v>5000</v>
      </c>
      <c r="E277" s="95">
        <v>4000</v>
      </c>
      <c r="F277" s="90">
        <v>5000</v>
      </c>
      <c r="G277" s="90">
        <v>5000</v>
      </c>
    </row>
    <row r="278" spans="1:7" x14ac:dyDescent="0.25">
      <c r="A278" s="2"/>
      <c r="B278" s="27" t="s">
        <v>304</v>
      </c>
      <c r="C278" s="32" t="s">
        <v>148</v>
      </c>
      <c r="D278" s="90">
        <v>100</v>
      </c>
      <c r="E278" s="95">
        <v>100</v>
      </c>
      <c r="F278" s="90">
        <v>100</v>
      </c>
      <c r="G278" s="90">
        <v>100</v>
      </c>
    </row>
    <row r="279" spans="1:7" x14ac:dyDescent="0.25">
      <c r="A279" s="2"/>
      <c r="B279" s="27" t="s">
        <v>640</v>
      </c>
      <c r="C279" s="32" t="s">
        <v>641</v>
      </c>
      <c r="D279" s="90"/>
      <c r="E279" s="95">
        <v>100</v>
      </c>
      <c r="F279" s="90">
        <v>1000</v>
      </c>
      <c r="G279" s="90">
        <v>1000</v>
      </c>
    </row>
    <row r="280" spans="1:7" x14ac:dyDescent="0.25">
      <c r="A280" s="2"/>
      <c r="B280" s="27" t="s">
        <v>642</v>
      </c>
      <c r="C280" s="32" t="s">
        <v>643</v>
      </c>
      <c r="D280" s="90"/>
      <c r="E280" s="95">
        <v>110</v>
      </c>
      <c r="F280" s="90">
        <v>200</v>
      </c>
      <c r="G280" s="90">
        <v>200</v>
      </c>
    </row>
    <row r="281" spans="1:7" x14ac:dyDescent="0.25">
      <c r="A281" s="2"/>
      <c r="B281" s="27" t="s">
        <v>305</v>
      </c>
      <c r="C281" s="32" t="s">
        <v>644</v>
      </c>
      <c r="D281" s="90">
        <v>4320</v>
      </c>
      <c r="E281" s="95">
        <v>4320</v>
      </c>
      <c r="F281" s="90">
        <v>4320</v>
      </c>
      <c r="G281" s="90">
        <v>4320</v>
      </c>
    </row>
    <row r="282" spans="1:7" x14ac:dyDescent="0.25">
      <c r="A282" s="20" t="s">
        <v>35</v>
      </c>
      <c r="B282" s="46"/>
      <c r="C282" s="20"/>
      <c r="D282" s="68">
        <f t="shared" ref="D282" si="30">SUM(D277:D281)</f>
        <v>9420</v>
      </c>
      <c r="E282" s="68">
        <f>SUM(E277:E281)</f>
        <v>8630</v>
      </c>
      <c r="F282" s="68">
        <f t="shared" ref="F282:G282" si="31">SUM(F277:F281)</f>
        <v>10620</v>
      </c>
      <c r="G282" s="68">
        <f t="shared" si="31"/>
        <v>10620</v>
      </c>
    </row>
    <row r="283" spans="1:7" x14ac:dyDescent="0.25">
      <c r="A283" s="2"/>
      <c r="B283" s="27" t="s">
        <v>309</v>
      </c>
      <c r="C283" s="32" t="s">
        <v>149</v>
      </c>
      <c r="D283" s="12">
        <v>500</v>
      </c>
      <c r="E283" s="95">
        <v>500</v>
      </c>
      <c r="F283" s="90">
        <v>500</v>
      </c>
      <c r="G283" s="90">
        <v>500</v>
      </c>
    </row>
    <row r="284" spans="1:7" x14ac:dyDescent="0.25">
      <c r="A284" s="20" t="s">
        <v>36</v>
      </c>
      <c r="B284" s="46"/>
      <c r="C284" s="20"/>
      <c r="D284" s="68">
        <f t="shared" ref="D284:F284" si="32">D283</f>
        <v>500</v>
      </c>
      <c r="E284" s="68">
        <f t="shared" si="32"/>
        <v>500</v>
      </c>
      <c r="F284" s="68">
        <f t="shared" si="32"/>
        <v>500</v>
      </c>
      <c r="G284" s="68">
        <f t="shared" ref="G284" si="33">G283</f>
        <v>500</v>
      </c>
    </row>
    <row r="285" spans="1:7" x14ac:dyDescent="0.25">
      <c r="A285" s="33" t="s">
        <v>34</v>
      </c>
      <c r="B285" s="49"/>
      <c r="C285" s="33"/>
      <c r="D285" s="105">
        <f>D274+D276+D282+D284</f>
        <v>16767</v>
      </c>
      <c r="E285" s="105">
        <f t="shared" ref="E285:F285" si="34">E274+E276+E282+E284</f>
        <v>10630</v>
      </c>
      <c r="F285" s="105">
        <f t="shared" si="34"/>
        <v>13420</v>
      </c>
      <c r="G285" s="105">
        <f t="shared" ref="G285" si="35">G274+G276+G282+G284</f>
        <v>13420</v>
      </c>
    </row>
    <row r="286" spans="1:7" x14ac:dyDescent="0.25">
      <c r="A286" s="2"/>
      <c r="B286" s="27" t="s">
        <v>312</v>
      </c>
      <c r="C286" s="27" t="s">
        <v>153</v>
      </c>
      <c r="D286" s="90">
        <v>500</v>
      </c>
      <c r="E286" s="95">
        <v>500</v>
      </c>
      <c r="F286" s="90">
        <v>500</v>
      </c>
      <c r="G286" s="90">
        <v>500</v>
      </c>
    </row>
    <row r="287" spans="1:7" x14ac:dyDescent="0.25">
      <c r="A287" s="2"/>
      <c r="B287" s="27" t="s">
        <v>313</v>
      </c>
      <c r="C287" s="27" t="s">
        <v>152</v>
      </c>
      <c r="D287" s="90">
        <v>600</v>
      </c>
      <c r="E287" s="95">
        <v>1100</v>
      </c>
      <c r="F287" s="90">
        <v>600</v>
      </c>
      <c r="G287" s="90">
        <v>600</v>
      </c>
    </row>
    <row r="288" spans="1:7" x14ac:dyDescent="0.25">
      <c r="A288" s="2"/>
      <c r="B288" s="27" t="s">
        <v>503</v>
      </c>
      <c r="C288" s="27" t="s">
        <v>682</v>
      </c>
      <c r="D288" s="90">
        <v>6100</v>
      </c>
      <c r="E288" s="95">
        <v>6100</v>
      </c>
      <c r="F288" s="90">
        <v>2500</v>
      </c>
      <c r="G288" s="90">
        <v>2500</v>
      </c>
    </row>
    <row r="289" spans="1:7" x14ac:dyDescent="0.25">
      <c r="A289" s="2"/>
      <c r="B289" s="27" t="s">
        <v>502</v>
      </c>
      <c r="C289" s="27" t="s">
        <v>155</v>
      </c>
      <c r="D289" s="90">
        <v>1300</v>
      </c>
      <c r="E289" s="95">
        <v>800</v>
      </c>
      <c r="F289" s="90">
        <v>500</v>
      </c>
      <c r="G289" s="90">
        <v>500</v>
      </c>
    </row>
    <row r="290" spans="1:7" x14ac:dyDescent="0.25">
      <c r="A290" s="2"/>
      <c r="B290" s="27" t="s">
        <v>501</v>
      </c>
      <c r="C290" s="27" t="s">
        <v>355</v>
      </c>
      <c r="D290" s="90">
        <v>500</v>
      </c>
      <c r="E290" s="95">
        <v>500</v>
      </c>
      <c r="F290" s="90">
        <v>500</v>
      </c>
      <c r="G290" s="90">
        <v>500</v>
      </c>
    </row>
    <row r="291" spans="1:7" x14ac:dyDescent="0.25">
      <c r="A291" s="2"/>
      <c r="B291" s="27" t="s">
        <v>504</v>
      </c>
      <c r="C291" s="27" t="s">
        <v>114</v>
      </c>
      <c r="D291" s="95">
        <v>1400</v>
      </c>
      <c r="E291" s="95">
        <v>1400</v>
      </c>
      <c r="F291" s="90">
        <v>1400</v>
      </c>
      <c r="G291" s="90">
        <v>1400</v>
      </c>
    </row>
    <row r="292" spans="1:7" x14ac:dyDescent="0.25">
      <c r="A292" s="2"/>
      <c r="B292" s="27" t="s">
        <v>314</v>
      </c>
      <c r="C292" s="27" t="s">
        <v>151</v>
      </c>
      <c r="D292" s="90">
        <v>1000</v>
      </c>
      <c r="E292" s="95">
        <v>1000</v>
      </c>
      <c r="F292" s="90">
        <v>1000</v>
      </c>
      <c r="G292" s="90">
        <v>1000</v>
      </c>
    </row>
    <row r="293" spans="1:7" x14ac:dyDescent="0.25">
      <c r="A293" s="20" t="s">
        <v>39</v>
      </c>
      <c r="B293" s="46"/>
      <c r="C293" s="20"/>
      <c r="D293" s="106">
        <f t="shared" ref="D293:F293" si="36">SUM(D286:D292)</f>
        <v>11400</v>
      </c>
      <c r="E293" s="106">
        <f t="shared" si="36"/>
        <v>11400</v>
      </c>
      <c r="F293" s="106">
        <f t="shared" si="36"/>
        <v>7000</v>
      </c>
      <c r="G293" s="106">
        <f t="shared" ref="G293" si="37">SUM(G286:G292)</f>
        <v>7000</v>
      </c>
    </row>
    <row r="294" spans="1:7" x14ac:dyDescent="0.25">
      <c r="A294" s="20"/>
      <c r="B294" s="27" t="s">
        <v>412</v>
      </c>
      <c r="C294" s="24" t="s">
        <v>413</v>
      </c>
      <c r="D294" s="90">
        <v>0</v>
      </c>
      <c r="E294" s="95">
        <v>300</v>
      </c>
      <c r="F294" s="90">
        <v>0</v>
      </c>
      <c r="G294" s="90">
        <v>0</v>
      </c>
    </row>
    <row r="295" spans="1:7" x14ac:dyDescent="0.25">
      <c r="A295" s="2"/>
      <c r="B295" s="27" t="s">
        <v>315</v>
      </c>
      <c r="C295" s="27" t="s">
        <v>84</v>
      </c>
      <c r="D295" s="90">
        <v>1500</v>
      </c>
      <c r="E295" s="95">
        <v>1500</v>
      </c>
      <c r="F295" s="90">
        <v>1200</v>
      </c>
      <c r="G295" s="90">
        <v>1200</v>
      </c>
    </row>
    <row r="296" spans="1:7" x14ac:dyDescent="0.25">
      <c r="A296" s="2"/>
      <c r="B296" s="27" t="s">
        <v>316</v>
      </c>
      <c r="C296" s="27" t="s">
        <v>154</v>
      </c>
      <c r="D296" s="90">
        <v>100</v>
      </c>
      <c r="E296" s="95">
        <v>150</v>
      </c>
      <c r="F296" s="90">
        <v>100</v>
      </c>
      <c r="G296" s="90">
        <v>100</v>
      </c>
    </row>
    <row r="297" spans="1:7" x14ac:dyDescent="0.25">
      <c r="A297" s="2"/>
      <c r="B297" s="27" t="s">
        <v>317</v>
      </c>
      <c r="C297" s="27" t="s">
        <v>103</v>
      </c>
      <c r="D297" s="90">
        <v>2500</v>
      </c>
      <c r="E297" s="95">
        <v>5100</v>
      </c>
      <c r="F297" s="90">
        <v>3600</v>
      </c>
      <c r="G297" s="90">
        <v>3600</v>
      </c>
    </row>
    <row r="298" spans="1:7" x14ac:dyDescent="0.25">
      <c r="A298" s="2"/>
      <c r="B298" s="27" t="s">
        <v>318</v>
      </c>
      <c r="C298" s="27" t="s">
        <v>113</v>
      </c>
      <c r="D298" s="90">
        <v>500</v>
      </c>
      <c r="E298" s="95">
        <v>1500</v>
      </c>
      <c r="F298" s="90">
        <v>2000</v>
      </c>
      <c r="G298" s="90">
        <v>2000</v>
      </c>
    </row>
    <row r="299" spans="1:7" x14ac:dyDescent="0.25">
      <c r="A299" s="2"/>
      <c r="B299" s="27" t="s">
        <v>647</v>
      </c>
      <c r="C299" s="27" t="s">
        <v>648</v>
      </c>
      <c r="D299" s="90">
        <v>0</v>
      </c>
      <c r="E299" s="95">
        <v>1000</v>
      </c>
      <c r="F299" s="90">
        <v>1000</v>
      </c>
      <c r="G299" s="90">
        <v>1000</v>
      </c>
    </row>
    <row r="300" spans="1:7" x14ac:dyDescent="0.25">
      <c r="A300" s="2"/>
      <c r="B300" s="27" t="s">
        <v>319</v>
      </c>
      <c r="C300" s="27" t="s">
        <v>150</v>
      </c>
      <c r="D300" s="90">
        <v>2100</v>
      </c>
      <c r="E300" s="95">
        <v>2200</v>
      </c>
      <c r="F300" s="90">
        <v>1500</v>
      </c>
      <c r="G300" s="90">
        <v>1500</v>
      </c>
    </row>
    <row r="301" spans="1:7" x14ac:dyDescent="0.25">
      <c r="A301" s="2"/>
      <c r="B301" s="27" t="s">
        <v>320</v>
      </c>
      <c r="C301" s="27" t="s">
        <v>155</v>
      </c>
      <c r="D301" s="90">
        <v>3000</v>
      </c>
      <c r="E301" s="95">
        <v>2000</v>
      </c>
      <c r="F301" s="90">
        <v>3000</v>
      </c>
      <c r="G301" s="90">
        <v>3000</v>
      </c>
    </row>
    <row r="302" spans="1:7" x14ac:dyDescent="0.25">
      <c r="A302" s="2"/>
      <c r="B302" s="27" t="s">
        <v>321</v>
      </c>
      <c r="C302" s="24" t="s">
        <v>117</v>
      </c>
      <c r="D302" s="90">
        <v>0</v>
      </c>
      <c r="E302" s="95">
        <v>60</v>
      </c>
      <c r="F302" s="90">
        <v>100</v>
      </c>
      <c r="G302" s="90">
        <v>100</v>
      </c>
    </row>
    <row r="303" spans="1:7" x14ac:dyDescent="0.25">
      <c r="A303" s="2"/>
      <c r="B303" s="27" t="s">
        <v>322</v>
      </c>
      <c r="C303" s="24" t="s">
        <v>123</v>
      </c>
      <c r="D303" s="90">
        <v>1500</v>
      </c>
      <c r="E303" s="95">
        <v>640</v>
      </c>
      <c r="F303" s="90">
        <v>1000</v>
      </c>
      <c r="G303" s="90">
        <v>1000</v>
      </c>
    </row>
    <row r="304" spans="1:7" x14ac:dyDescent="0.25">
      <c r="A304" s="2"/>
      <c r="B304" s="27" t="s">
        <v>323</v>
      </c>
      <c r="C304" s="24" t="s">
        <v>156</v>
      </c>
      <c r="D304" s="90">
        <v>1000</v>
      </c>
      <c r="E304" s="95">
        <v>500</v>
      </c>
      <c r="F304" s="90">
        <v>2500</v>
      </c>
      <c r="G304" s="90">
        <v>2500</v>
      </c>
    </row>
    <row r="305" spans="1:7" x14ac:dyDescent="0.25">
      <c r="A305" s="2"/>
      <c r="B305" s="27" t="s">
        <v>324</v>
      </c>
      <c r="C305" s="24" t="s">
        <v>124</v>
      </c>
      <c r="D305" s="90">
        <v>2000</v>
      </c>
      <c r="E305" s="95">
        <v>1900</v>
      </c>
      <c r="F305" s="90">
        <v>2000</v>
      </c>
      <c r="G305" s="90">
        <v>2000</v>
      </c>
    </row>
    <row r="306" spans="1:7" x14ac:dyDescent="0.25">
      <c r="A306" s="2"/>
      <c r="B306" s="27" t="s">
        <v>582</v>
      </c>
      <c r="C306" s="24" t="s">
        <v>583</v>
      </c>
      <c r="D306" s="90">
        <v>0</v>
      </c>
      <c r="E306" s="95">
        <v>3000</v>
      </c>
      <c r="F306" s="90">
        <v>3000</v>
      </c>
      <c r="G306" s="90">
        <v>3000</v>
      </c>
    </row>
    <row r="307" spans="1:7" x14ac:dyDescent="0.25">
      <c r="A307" s="2"/>
      <c r="B307" s="27" t="s">
        <v>482</v>
      </c>
      <c r="C307" s="24" t="s">
        <v>176</v>
      </c>
      <c r="D307" s="90">
        <v>0</v>
      </c>
      <c r="E307" s="95">
        <v>100</v>
      </c>
      <c r="F307" s="90">
        <v>0</v>
      </c>
      <c r="G307" s="90">
        <v>0</v>
      </c>
    </row>
    <row r="308" spans="1:7" x14ac:dyDescent="0.25">
      <c r="A308" s="2"/>
      <c r="B308" s="27" t="s">
        <v>649</v>
      </c>
      <c r="C308" s="24" t="s">
        <v>138</v>
      </c>
      <c r="D308" s="90"/>
      <c r="E308" s="95">
        <v>150</v>
      </c>
      <c r="F308" s="90">
        <v>0</v>
      </c>
      <c r="G308" s="90">
        <v>0</v>
      </c>
    </row>
    <row r="309" spans="1:7" x14ac:dyDescent="0.25">
      <c r="A309" s="2"/>
      <c r="B309" s="27" t="s">
        <v>423</v>
      </c>
      <c r="C309" s="24" t="s">
        <v>424</v>
      </c>
      <c r="D309" s="90">
        <v>0</v>
      </c>
      <c r="E309" s="95">
        <v>0</v>
      </c>
      <c r="F309" s="90">
        <v>0</v>
      </c>
      <c r="G309" s="90">
        <v>0</v>
      </c>
    </row>
    <row r="310" spans="1:7" x14ac:dyDescent="0.25">
      <c r="A310" s="2"/>
      <c r="B310" s="27" t="s">
        <v>645</v>
      </c>
      <c r="C310" s="24" t="s">
        <v>646</v>
      </c>
      <c r="D310" s="90"/>
      <c r="E310" s="95">
        <v>100</v>
      </c>
      <c r="F310" s="90">
        <v>100</v>
      </c>
      <c r="G310" s="90">
        <v>100</v>
      </c>
    </row>
    <row r="311" spans="1:7" x14ac:dyDescent="0.25">
      <c r="A311" s="20" t="s">
        <v>40</v>
      </c>
      <c r="B311" s="46"/>
      <c r="C311" s="20"/>
      <c r="D311" s="106">
        <f>SUM(D294:D309)</f>
        <v>14200</v>
      </c>
      <c r="E311" s="106">
        <f>SUM(E294:E310)</f>
        <v>20200</v>
      </c>
      <c r="F311" s="106">
        <f>SUM(F294:F310)</f>
        <v>21100</v>
      </c>
      <c r="G311" s="106">
        <f>SUM(G294:G310)</f>
        <v>21100</v>
      </c>
    </row>
    <row r="312" spans="1:7" x14ac:dyDescent="0.25">
      <c r="A312" s="33" t="s">
        <v>41</v>
      </c>
      <c r="B312" s="49"/>
      <c r="C312" s="33"/>
      <c r="D312" s="108">
        <f t="shared" ref="D312:F312" si="38">D293+D311</f>
        <v>25600</v>
      </c>
      <c r="E312" s="108">
        <f t="shared" si="38"/>
        <v>31600</v>
      </c>
      <c r="F312" s="108">
        <f t="shared" si="38"/>
        <v>28100</v>
      </c>
      <c r="G312" s="108">
        <f t="shared" ref="G312" si="39">G293+G311</f>
        <v>28100</v>
      </c>
    </row>
    <row r="313" spans="1:7" x14ac:dyDescent="0.25">
      <c r="A313" s="2"/>
      <c r="B313" s="27" t="s">
        <v>325</v>
      </c>
      <c r="C313" s="24" t="s">
        <v>157</v>
      </c>
      <c r="D313" s="25">
        <v>4000</v>
      </c>
      <c r="E313" s="66">
        <v>2600</v>
      </c>
      <c r="F313" s="94">
        <v>4000</v>
      </c>
      <c r="G313" s="94">
        <v>4000</v>
      </c>
    </row>
    <row r="314" spans="1:7" x14ac:dyDescent="0.25">
      <c r="A314" s="2"/>
      <c r="B314" s="27">
        <v>637004</v>
      </c>
      <c r="C314" s="30" t="s">
        <v>124</v>
      </c>
      <c r="D314" s="25">
        <f t="shared" ref="D314" si="40">SUM(D315:D318)</f>
        <v>100000</v>
      </c>
      <c r="E314" s="25">
        <f t="shared" ref="E314:F314" si="41">SUM(E315:E318)</f>
        <v>101400</v>
      </c>
      <c r="F314" s="91">
        <f t="shared" si="41"/>
        <v>125000</v>
      </c>
      <c r="G314" s="91">
        <f t="shared" ref="G314" si="42">SUM(G315:G318)</f>
        <v>125000</v>
      </c>
    </row>
    <row r="315" spans="1:7" x14ac:dyDescent="0.25">
      <c r="A315" s="2"/>
      <c r="B315" s="78" t="s">
        <v>326</v>
      </c>
      <c r="C315" s="36" t="s">
        <v>158</v>
      </c>
      <c r="D315" s="96">
        <v>500</v>
      </c>
      <c r="E315" s="96">
        <v>500</v>
      </c>
      <c r="F315" s="96">
        <v>1000</v>
      </c>
      <c r="G315" s="96">
        <v>1000</v>
      </c>
    </row>
    <row r="316" spans="1:7" x14ac:dyDescent="0.25">
      <c r="A316" s="2"/>
      <c r="B316" s="78" t="s">
        <v>327</v>
      </c>
      <c r="C316" s="36" t="s">
        <v>159</v>
      </c>
      <c r="D316" s="96">
        <v>19000</v>
      </c>
      <c r="E316" s="96">
        <v>19500</v>
      </c>
      <c r="F316" s="96">
        <v>22000</v>
      </c>
      <c r="G316" s="96">
        <v>22000</v>
      </c>
    </row>
    <row r="317" spans="1:7" x14ac:dyDescent="0.25">
      <c r="A317" s="2"/>
      <c r="B317" s="78" t="s">
        <v>328</v>
      </c>
      <c r="C317" s="36" t="s">
        <v>160</v>
      </c>
      <c r="D317" s="96">
        <v>77000</v>
      </c>
      <c r="E317" s="96">
        <v>77000</v>
      </c>
      <c r="F317" s="96">
        <v>98000</v>
      </c>
      <c r="G317" s="96">
        <v>98000</v>
      </c>
    </row>
    <row r="318" spans="1:7" x14ac:dyDescent="0.25">
      <c r="A318" s="2"/>
      <c r="B318" s="78" t="s">
        <v>329</v>
      </c>
      <c r="C318" s="36" t="s">
        <v>444</v>
      </c>
      <c r="D318" s="96">
        <v>3500</v>
      </c>
      <c r="E318" s="96">
        <v>4400</v>
      </c>
      <c r="F318" s="96">
        <v>4000</v>
      </c>
      <c r="G318" s="96">
        <v>4000</v>
      </c>
    </row>
    <row r="319" spans="1:7" x14ac:dyDescent="0.25">
      <c r="A319" s="2"/>
      <c r="B319" s="27" t="s">
        <v>330</v>
      </c>
      <c r="C319" s="24" t="s">
        <v>547</v>
      </c>
      <c r="D319" s="94">
        <v>13000</v>
      </c>
      <c r="E319" s="66">
        <v>13000</v>
      </c>
      <c r="F319" s="94">
        <v>15000</v>
      </c>
      <c r="G319" s="94">
        <v>15000</v>
      </c>
    </row>
    <row r="320" spans="1:7" x14ac:dyDescent="0.25">
      <c r="A320" s="20" t="s">
        <v>42</v>
      </c>
      <c r="B320" s="46"/>
      <c r="C320" s="20"/>
      <c r="D320" s="68">
        <f t="shared" ref="D320:F320" si="43">D313+D314+D319</f>
        <v>117000</v>
      </c>
      <c r="E320" s="68">
        <f t="shared" si="43"/>
        <v>117000</v>
      </c>
      <c r="F320" s="68">
        <f t="shared" si="43"/>
        <v>144000</v>
      </c>
      <c r="G320" s="68">
        <f t="shared" ref="G320" si="44">G313+G314+G319</f>
        <v>144000</v>
      </c>
    </row>
    <row r="321" spans="1:10" x14ac:dyDescent="0.25">
      <c r="A321" s="33" t="s">
        <v>43</v>
      </c>
      <c r="B321" s="49"/>
      <c r="C321" s="33"/>
      <c r="D321" s="108">
        <f t="shared" ref="D321:F321" si="45">D320</f>
        <v>117000</v>
      </c>
      <c r="E321" s="108">
        <f t="shared" si="45"/>
        <v>117000</v>
      </c>
      <c r="F321" s="108">
        <f t="shared" si="45"/>
        <v>144000</v>
      </c>
      <c r="G321" s="108">
        <f t="shared" ref="G321" si="46">G320</f>
        <v>144000</v>
      </c>
    </row>
    <row r="322" spans="1:10" x14ac:dyDescent="0.25">
      <c r="A322" s="2"/>
      <c r="B322" s="27" t="s">
        <v>425</v>
      </c>
      <c r="C322" s="24" t="s">
        <v>103</v>
      </c>
      <c r="D322" s="25">
        <v>8000</v>
      </c>
      <c r="E322" s="66">
        <v>8000</v>
      </c>
      <c r="F322" s="94">
        <v>8000</v>
      </c>
      <c r="G322" s="94">
        <v>1000</v>
      </c>
    </row>
    <row r="323" spans="1:10" x14ac:dyDescent="0.25">
      <c r="A323" s="2"/>
      <c r="B323" s="27" t="s">
        <v>332</v>
      </c>
      <c r="C323" s="24" t="s">
        <v>333</v>
      </c>
      <c r="D323" s="25">
        <v>10000</v>
      </c>
      <c r="E323" s="66">
        <v>10000</v>
      </c>
      <c r="F323" s="94">
        <v>8000</v>
      </c>
      <c r="G323" s="94">
        <v>8000</v>
      </c>
    </row>
    <row r="324" spans="1:10" x14ac:dyDescent="0.25">
      <c r="A324" s="2"/>
      <c r="B324" s="27" t="s">
        <v>334</v>
      </c>
      <c r="C324" s="24" t="s">
        <v>124</v>
      </c>
      <c r="D324" s="25">
        <v>3000</v>
      </c>
      <c r="E324" s="66">
        <v>3000</v>
      </c>
      <c r="F324" s="94">
        <v>3000</v>
      </c>
      <c r="G324" s="94">
        <v>3000</v>
      </c>
    </row>
    <row r="325" spans="1:10" x14ac:dyDescent="0.25">
      <c r="A325" s="20" t="s">
        <v>44</v>
      </c>
      <c r="B325" s="46"/>
      <c r="C325" s="20"/>
      <c r="D325" s="106">
        <f t="shared" ref="D325:F325" si="47">SUM(D322:D324)</f>
        <v>21000</v>
      </c>
      <c r="E325" s="106">
        <f t="shared" si="47"/>
        <v>21000</v>
      </c>
      <c r="F325" s="106">
        <f t="shared" si="47"/>
        <v>19000</v>
      </c>
      <c r="G325" s="106">
        <f t="shared" ref="G325" si="48">SUM(G322:G324)</f>
        <v>12000</v>
      </c>
    </row>
    <row r="326" spans="1:10" x14ac:dyDescent="0.25">
      <c r="A326" s="20"/>
      <c r="B326" s="27" t="s">
        <v>331</v>
      </c>
      <c r="C326" s="24" t="s">
        <v>483</v>
      </c>
      <c r="D326" s="64">
        <v>5000</v>
      </c>
      <c r="E326" s="66">
        <v>8000</v>
      </c>
      <c r="F326" s="94">
        <v>5000</v>
      </c>
      <c r="G326" s="94">
        <v>5000</v>
      </c>
    </row>
    <row r="327" spans="1:10" x14ac:dyDescent="0.25">
      <c r="A327" s="2"/>
      <c r="B327" s="27" t="s">
        <v>414</v>
      </c>
      <c r="C327" s="24" t="s">
        <v>484</v>
      </c>
      <c r="D327" s="34">
        <v>3000</v>
      </c>
      <c r="E327" s="66">
        <v>0</v>
      </c>
      <c r="F327" s="94">
        <v>3000</v>
      </c>
      <c r="G327" s="94">
        <v>3000</v>
      </c>
    </row>
    <row r="328" spans="1:10" x14ac:dyDescent="0.25">
      <c r="A328" s="20" t="s">
        <v>213</v>
      </c>
      <c r="B328" s="46"/>
      <c r="C328" s="20"/>
      <c r="D328" s="106">
        <f t="shared" ref="D328:F328" si="49">D326+D327</f>
        <v>8000</v>
      </c>
      <c r="E328" s="106">
        <f t="shared" si="49"/>
        <v>8000</v>
      </c>
      <c r="F328" s="106">
        <f t="shared" si="49"/>
        <v>8000</v>
      </c>
      <c r="G328" s="106">
        <f t="shared" ref="G328" si="50">G326+G327</f>
        <v>8000</v>
      </c>
    </row>
    <row r="329" spans="1:10" x14ac:dyDescent="0.25">
      <c r="A329" s="33" t="s">
        <v>79</v>
      </c>
      <c r="B329" s="49"/>
      <c r="C329" s="33"/>
      <c r="D329" s="108">
        <f t="shared" ref="D329:F329" si="51">D325+D328</f>
        <v>29000</v>
      </c>
      <c r="E329" s="108">
        <f t="shared" si="51"/>
        <v>29000</v>
      </c>
      <c r="F329" s="108">
        <f t="shared" si="51"/>
        <v>27000</v>
      </c>
      <c r="G329" s="108">
        <f t="shared" ref="G329" si="52">G325+G328</f>
        <v>20000</v>
      </c>
    </row>
    <row r="330" spans="1:10" x14ac:dyDescent="0.25">
      <c r="A330" s="2"/>
      <c r="B330" s="54"/>
      <c r="C330" s="53" t="s">
        <v>400</v>
      </c>
      <c r="D330" s="34">
        <f t="shared" ref="D330:F330" si="53">D331+D334+D335</f>
        <v>303000</v>
      </c>
      <c r="E330" s="34">
        <f t="shared" si="53"/>
        <v>342698.9</v>
      </c>
      <c r="F330" s="34">
        <f t="shared" si="53"/>
        <v>344979.69</v>
      </c>
      <c r="G330" s="34">
        <f t="shared" ref="G330" si="54">G331+G334+G335</f>
        <v>319677.56</v>
      </c>
    </row>
    <row r="331" spans="1:10" x14ac:dyDescent="0.25">
      <c r="A331" s="2"/>
      <c r="B331" s="27">
        <v>642004</v>
      </c>
      <c r="C331" s="24" t="s">
        <v>161</v>
      </c>
      <c r="D331" s="34">
        <f>D332+D333</f>
        <v>159000</v>
      </c>
      <c r="E331" s="34">
        <f>E332+E333</f>
        <v>161134.07</v>
      </c>
      <c r="F331" s="91">
        <f>F332+F333</f>
        <v>104917.07</v>
      </c>
      <c r="G331" s="91">
        <f>G332+G333</f>
        <v>98088.18</v>
      </c>
    </row>
    <row r="332" spans="1:10" x14ac:dyDescent="0.25">
      <c r="A332" s="2"/>
      <c r="B332" s="78">
        <v>642004</v>
      </c>
      <c r="C332" s="36" t="s">
        <v>162</v>
      </c>
      <c r="D332" s="65">
        <v>140000</v>
      </c>
      <c r="E332" s="65">
        <v>144558</v>
      </c>
      <c r="F332" s="65">
        <v>88341</v>
      </c>
      <c r="G332" s="65">
        <v>81543</v>
      </c>
      <c r="H332" s="12"/>
    </row>
    <row r="333" spans="1:10" x14ac:dyDescent="0.25">
      <c r="A333" s="2"/>
      <c r="B333" s="78">
        <v>642004</v>
      </c>
      <c r="C333" s="36" t="s">
        <v>163</v>
      </c>
      <c r="D333" s="65">
        <v>19000</v>
      </c>
      <c r="E333" s="65">
        <v>16576.07</v>
      </c>
      <c r="F333" s="65">
        <v>16576.07</v>
      </c>
      <c r="G333" s="65">
        <v>16545.18</v>
      </c>
      <c r="H333" s="12"/>
      <c r="I333" s="12"/>
      <c r="J333" s="12"/>
    </row>
    <row r="334" spans="1:10" x14ac:dyDescent="0.25">
      <c r="A334" s="2"/>
      <c r="B334" s="27" t="s">
        <v>335</v>
      </c>
      <c r="C334" s="27" t="s">
        <v>164</v>
      </c>
      <c r="D334" s="92">
        <v>4000</v>
      </c>
      <c r="E334" s="25">
        <v>3180.33</v>
      </c>
      <c r="F334" s="92">
        <v>0</v>
      </c>
      <c r="G334" s="92">
        <v>0</v>
      </c>
    </row>
    <row r="335" spans="1:10" x14ac:dyDescent="0.25">
      <c r="A335" s="2"/>
      <c r="B335" s="27">
        <v>642005</v>
      </c>
      <c r="C335" s="27" t="s">
        <v>165</v>
      </c>
      <c r="D335" s="92">
        <v>140000</v>
      </c>
      <c r="E335" s="25">
        <v>178384.5</v>
      </c>
      <c r="F335" s="92">
        <v>240062.62</v>
      </c>
      <c r="G335" s="92">
        <v>221589.38</v>
      </c>
    </row>
    <row r="336" spans="1:10" x14ac:dyDescent="0.25">
      <c r="A336" s="2"/>
      <c r="B336" s="27"/>
      <c r="C336" s="54" t="s">
        <v>166</v>
      </c>
      <c r="D336" s="25">
        <f t="shared" ref="D336" si="55">SUM(D337:D346)</f>
        <v>1787114</v>
      </c>
      <c r="E336" s="25">
        <f>SUM(E337:E347)</f>
        <v>2028188.65</v>
      </c>
      <c r="F336" s="25">
        <f>SUM(F337:F347)</f>
        <v>1925073</v>
      </c>
      <c r="G336" s="25">
        <f>SUM(G337:G347)</f>
        <v>1985320.78</v>
      </c>
    </row>
    <row r="337" spans="1:7" x14ac:dyDescent="0.25">
      <c r="A337" s="2"/>
      <c r="B337" s="78"/>
      <c r="C337" s="116" t="s">
        <v>177</v>
      </c>
      <c r="D337" s="96">
        <v>1013248</v>
      </c>
      <c r="E337" s="96">
        <v>1186586.55</v>
      </c>
      <c r="F337" s="96">
        <v>1599811</v>
      </c>
      <c r="G337" s="96">
        <v>1599811</v>
      </c>
    </row>
    <row r="338" spans="1:7" x14ac:dyDescent="0.25">
      <c r="A338" s="2"/>
      <c r="B338" s="78"/>
      <c r="C338" s="36" t="s">
        <v>576</v>
      </c>
      <c r="D338" s="96">
        <v>579941.4</v>
      </c>
      <c r="E338" s="65">
        <v>587699.97</v>
      </c>
      <c r="F338" s="96">
        <v>170000</v>
      </c>
      <c r="G338" s="96">
        <v>230247.78</v>
      </c>
    </row>
    <row r="339" spans="1:7" x14ac:dyDescent="0.25">
      <c r="A339" s="2"/>
      <c r="B339" s="78"/>
      <c r="C339" s="36" t="s">
        <v>650</v>
      </c>
      <c r="D339" s="96">
        <v>0</v>
      </c>
      <c r="E339" s="86">
        <v>3197</v>
      </c>
      <c r="F339" s="96">
        <v>0</v>
      </c>
      <c r="G339" s="96">
        <v>0</v>
      </c>
    </row>
    <row r="340" spans="1:7" x14ac:dyDescent="0.25">
      <c r="A340" s="2"/>
      <c r="B340" s="78"/>
      <c r="C340" s="36" t="s">
        <v>579</v>
      </c>
      <c r="D340" s="96">
        <v>50544</v>
      </c>
      <c r="E340" s="86">
        <v>59375.42</v>
      </c>
      <c r="F340" s="96">
        <v>25576</v>
      </c>
      <c r="G340" s="96">
        <v>25576</v>
      </c>
    </row>
    <row r="341" spans="1:7" x14ac:dyDescent="0.25">
      <c r="A341" s="2"/>
      <c r="B341" s="78"/>
      <c r="C341" s="36" t="s">
        <v>577</v>
      </c>
      <c r="D341" s="96">
        <v>0</v>
      </c>
      <c r="E341" s="86">
        <v>2177</v>
      </c>
      <c r="F341" s="96">
        <v>0</v>
      </c>
      <c r="G341" s="96">
        <v>0</v>
      </c>
    </row>
    <row r="342" spans="1:7" x14ac:dyDescent="0.25">
      <c r="A342" s="2"/>
      <c r="B342" s="78"/>
      <c r="C342" s="36" t="s">
        <v>578</v>
      </c>
      <c r="D342" s="96">
        <v>68680</v>
      </c>
      <c r="E342" s="86">
        <v>73504.710000000006</v>
      </c>
      <c r="F342" s="96">
        <v>17416</v>
      </c>
      <c r="G342" s="96">
        <v>17416</v>
      </c>
    </row>
    <row r="343" spans="1:7" x14ac:dyDescent="0.25">
      <c r="A343" s="2"/>
      <c r="B343" s="78"/>
      <c r="C343" s="36" t="s">
        <v>513</v>
      </c>
      <c r="D343" s="96">
        <v>0</v>
      </c>
      <c r="E343" s="86">
        <v>0</v>
      </c>
      <c r="F343" s="96">
        <v>0</v>
      </c>
      <c r="G343" s="96">
        <v>0</v>
      </c>
    </row>
    <row r="344" spans="1:7" x14ac:dyDescent="0.25">
      <c r="A344" s="2"/>
      <c r="B344" s="78"/>
      <c r="C344" s="36" t="s">
        <v>167</v>
      </c>
      <c r="D344" s="96">
        <v>50000</v>
      </c>
      <c r="E344" s="86">
        <v>50000</v>
      </c>
      <c r="F344" s="96">
        <v>50000</v>
      </c>
      <c r="G344" s="96">
        <v>50000</v>
      </c>
    </row>
    <row r="345" spans="1:7" x14ac:dyDescent="0.25">
      <c r="A345" s="2"/>
      <c r="B345" s="78"/>
      <c r="C345" s="36" t="s">
        <v>178</v>
      </c>
      <c r="D345" s="65">
        <v>24700.6</v>
      </c>
      <c r="E345" s="86">
        <v>65648</v>
      </c>
      <c r="F345" s="65">
        <v>62270</v>
      </c>
      <c r="G345" s="65">
        <v>62270</v>
      </c>
    </row>
    <row r="346" spans="1:7" x14ac:dyDescent="0.25">
      <c r="A346" s="2"/>
      <c r="B346" s="78"/>
      <c r="C346" s="36" t="s">
        <v>168</v>
      </c>
      <c r="D346" s="65">
        <v>0</v>
      </c>
      <c r="E346" s="86">
        <v>0</v>
      </c>
      <c r="F346" s="65">
        <v>0</v>
      </c>
      <c r="G346" s="65">
        <v>0</v>
      </c>
    </row>
    <row r="347" spans="1:7" x14ac:dyDescent="0.25">
      <c r="A347" s="2"/>
      <c r="B347" s="78"/>
      <c r="C347" s="36" t="s">
        <v>534</v>
      </c>
      <c r="D347" s="65">
        <v>0</v>
      </c>
      <c r="E347" s="86">
        <v>0</v>
      </c>
      <c r="F347" s="65">
        <v>0</v>
      </c>
      <c r="G347" s="65">
        <v>0</v>
      </c>
    </row>
    <row r="348" spans="1:7" x14ac:dyDescent="0.25">
      <c r="A348" s="33" t="s">
        <v>46</v>
      </c>
      <c r="B348" s="49"/>
      <c r="C348" s="35"/>
      <c r="D348" s="108">
        <f t="shared" ref="D348:F348" si="56">D336+D330</f>
        <v>2090114</v>
      </c>
      <c r="E348" s="108">
        <f t="shared" si="56"/>
        <v>2370887.5499999998</v>
      </c>
      <c r="F348" s="108">
        <f t="shared" si="56"/>
        <v>2270052.69</v>
      </c>
      <c r="G348" s="108">
        <f t="shared" ref="G348" si="57">G336+G330</f>
        <v>2304998.34</v>
      </c>
    </row>
    <row r="349" spans="1:7" x14ac:dyDescent="0.25">
      <c r="A349" s="2"/>
      <c r="B349" s="27">
        <v>633006</v>
      </c>
      <c r="C349" s="27" t="s">
        <v>170</v>
      </c>
      <c r="D349" s="94">
        <v>1300</v>
      </c>
      <c r="E349" s="66">
        <v>1500</v>
      </c>
      <c r="F349" s="94">
        <v>600</v>
      </c>
      <c r="G349" s="94">
        <v>600</v>
      </c>
    </row>
    <row r="350" spans="1:7" x14ac:dyDescent="0.25">
      <c r="A350" s="2"/>
      <c r="B350" s="27">
        <v>637002</v>
      </c>
      <c r="C350" s="27" t="s">
        <v>197</v>
      </c>
      <c r="D350" s="94">
        <v>30000</v>
      </c>
      <c r="E350" s="66">
        <v>29800</v>
      </c>
      <c r="F350" s="94">
        <v>32800</v>
      </c>
      <c r="G350" s="94">
        <v>32800</v>
      </c>
    </row>
    <row r="351" spans="1:7" x14ac:dyDescent="0.25">
      <c r="A351" s="2"/>
      <c r="B351" s="27"/>
      <c r="C351" s="27" t="s">
        <v>498</v>
      </c>
      <c r="D351" s="94">
        <v>500</v>
      </c>
      <c r="E351" s="66">
        <v>500</v>
      </c>
      <c r="F351" s="94">
        <v>0</v>
      </c>
      <c r="G351" s="94">
        <v>0</v>
      </c>
    </row>
    <row r="352" spans="1:7" x14ac:dyDescent="0.25">
      <c r="A352" s="20" t="s">
        <v>47</v>
      </c>
      <c r="B352" s="46"/>
      <c r="C352" s="20"/>
      <c r="D352" s="106">
        <f t="shared" ref="D352:E352" si="58">SUM(D349:D351)</f>
        <v>31800</v>
      </c>
      <c r="E352" s="106">
        <f t="shared" si="58"/>
        <v>31800</v>
      </c>
      <c r="F352" s="106">
        <f>SUM(F349:F351)</f>
        <v>33400</v>
      </c>
      <c r="G352" s="106">
        <f>SUM(G349:G351)</f>
        <v>33400</v>
      </c>
    </row>
    <row r="353" spans="1:7" x14ac:dyDescent="0.25">
      <c r="A353" s="33" t="s">
        <v>48</v>
      </c>
      <c r="B353" s="49"/>
      <c r="C353" s="35"/>
      <c r="D353" s="108">
        <f t="shared" ref="D353:F353" si="59">D352</f>
        <v>31800</v>
      </c>
      <c r="E353" s="108">
        <f t="shared" si="59"/>
        <v>31800</v>
      </c>
      <c r="F353" s="108">
        <f t="shared" si="59"/>
        <v>33400</v>
      </c>
      <c r="G353" s="108">
        <f t="shared" ref="G353" si="60">G352</f>
        <v>33400</v>
      </c>
    </row>
    <row r="354" spans="1:7" x14ac:dyDescent="0.25">
      <c r="A354" s="2"/>
      <c r="B354" s="27" t="s">
        <v>336</v>
      </c>
      <c r="C354" s="24" t="s">
        <v>584</v>
      </c>
      <c r="D354" s="34">
        <v>25000</v>
      </c>
      <c r="E354" s="25">
        <v>20000</v>
      </c>
      <c r="F354" s="91">
        <v>20000</v>
      </c>
      <c r="G354" s="91">
        <v>19000</v>
      </c>
    </row>
    <row r="355" spans="1:7" x14ac:dyDescent="0.25">
      <c r="A355" s="2"/>
      <c r="B355" s="27" t="s">
        <v>337</v>
      </c>
      <c r="C355" s="24" t="s">
        <v>103</v>
      </c>
      <c r="D355" s="34">
        <v>5000</v>
      </c>
      <c r="E355" s="25">
        <v>5000</v>
      </c>
      <c r="F355" s="91">
        <v>1000</v>
      </c>
      <c r="G355" s="91">
        <v>1000</v>
      </c>
    </row>
    <row r="356" spans="1:7" x14ac:dyDescent="0.25">
      <c r="A356" s="2"/>
      <c r="B356" s="27" t="s">
        <v>338</v>
      </c>
      <c r="C356" s="24" t="s">
        <v>124</v>
      </c>
      <c r="D356" s="34">
        <v>1000</v>
      </c>
      <c r="E356" s="25">
        <v>1000</v>
      </c>
      <c r="F356" s="91">
        <v>1000</v>
      </c>
      <c r="G356" s="91">
        <v>1000</v>
      </c>
    </row>
    <row r="357" spans="1:7" x14ac:dyDescent="0.25">
      <c r="A357" s="20" t="s">
        <v>49</v>
      </c>
      <c r="B357" s="46"/>
      <c r="C357" s="20"/>
      <c r="D357" s="68">
        <f t="shared" ref="D357" si="61">SUM(D354:D356)</f>
        <v>31000</v>
      </c>
      <c r="E357" s="68">
        <f t="shared" ref="E357:F357" si="62">SUM(E354:E356)</f>
        <v>26000</v>
      </c>
      <c r="F357" s="68">
        <f t="shared" si="62"/>
        <v>22000</v>
      </c>
      <c r="G357" s="68">
        <f t="shared" ref="G357" si="63">SUM(G354:G356)</f>
        <v>21000</v>
      </c>
    </row>
    <row r="358" spans="1:7" x14ac:dyDescent="0.25">
      <c r="A358" s="10"/>
      <c r="B358" s="27" t="s">
        <v>342</v>
      </c>
      <c r="C358" s="24" t="s">
        <v>124</v>
      </c>
      <c r="D358" s="91">
        <v>5000</v>
      </c>
      <c r="E358" s="25">
        <v>7320</v>
      </c>
      <c r="F358" s="91">
        <v>5000</v>
      </c>
      <c r="G358" s="91">
        <v>5000</v>
      </c>
    </row>
    <row r="359" spans="1:7" x14ac:dyDescent="0.25">
      <c r="A359" s="2"/>
      <c r="B359" s="27" t="s">
        <v>339</v>
      </c>
      <c r="C359" s="24" t="s">
        <v>103</v>
      </c>
      <c r="D359" s="91">
        <v>1700</v>
      </c>
      <c r="E359" s="25">
        <v>3010</v>
      </c>
      <c r="F359" s="91">
        <v>2500</v>
      </c>
      <c r="G359" s="91">
        <v>2500</v>
      </c>
    </row>
    <row r="360" spans="1:7" x14ac:dyDescent="0.25">
      <c r="A360" s="2"/>
      <c r="B360" s="27" t="s">
        <v>651</v>
      </c>
      <c r="C360" s="24" t="s">
        <v>652</v>
      </c>
      <c r="D360" s="91">
        <v>0</v>
      </c>
      <c r="E360" s="25">
        <v>1750</v>
      </c>
      <c r="F360" s="91">
        <v>2000</v>
      </c>
      <c r="G360" s="91">
        <v>2000</v>
      </c>
    </row>
    <row r="361" spans="1:7" x14ac:dyDescent="0.25">
      <c r="A361" s="2"/>
      <c r="B361" s="27" t="s">
        <v>340</v>
      </c>
      <c r="C361" s="27" t="s">
        <v>150</v>
      </c>
      <c r="D361" s="91">
        <v>3500</v>
      </c>
      <c r="E361" s="25">
        <v>1220</v>
      </c>
      <c r="F361" s="91">
        <v>4000</v>
      </c>
      <c r="G361" s="91">
        <v>4000</v>
      </c>
    </row>
    <row r="362" spans="1:7" x14ac:dyDescent="0.25">
      <c r="A362" s="2"/>
      <c r="B362" s="27" t="s">
        <v>341</v>
      </c>
      <c r="C362" s="24" t="s">
        <v>171</v>
      </c>
      <c r="D362" s="91">
        <v>1000</v>
      </c>
      <c r="E362" s="25">
        <v>1000</v>
      </c>
      <c r="F362" s="91">
        <v>1000</v>
      </c>
      <c r="G362" s="91">
        <v>1000</v>
      </c>
    </row>
    <row r="363" spans="1:7" x14ac:dyDescent="0.25">
      <c r="A363" s="20" t="s">
        <v>50</v>
      </c>
      <c r="B363" s="46"/>
      <c r="C363" s="20"/>
      <c r="D363" s="68">
        <f t="shared" ref="D363:F363" si="64">SUM(D358:D362)</f>
        <v>11200</v>
      </c>
      <c r="E363" s="68">
        <f t="shared" si="64"/>
        <v>14300</v>
      </c>
      <c r="F363" s="68">
        <f t="shared" si="64"/>
        <v>14500</v>
      </c>
      <c r="G363" s="68">
        <f t="shared" ref="G363" si="65">SUM(G358:G362)</f>
        <v>14500</v>
      </c>
    </row>
    <row r="364" spans="1:7" x14ac:dyDescent="0.25">
      <c r="A364" s="33" t="s">
        <v>51</v>
      </c>
      <c r="B364" s="49"/>
      <c r="C364" s="33"/>
      <c r="D364" s="105">
        <f t="shared" ref="D364:F364" si="66">D357+D363</f>
        <v>42200</v>
      </c>
      <c r="E364" s="105">
        <f t="shared" si="66"/>
        <v>40300</v>
      </c>
      <c r="F364" s="105">
        <f t="shared" si="66"/>
        <v>36500</v>
      </c>
      <c r="G364" s="105">
        <f t="shared" ref="G364" si="67">G357+G363</f>
        <v>35500</v>
      </c>
    </row>
    <row r="365" spans="1:7" x14ac:dyDescent="0.25">
      <c r="A365" s="2"/>
      <c r="B365" s="27">
        <v>642014</v>
      </c>
      <c r="C365" s="24" t="s">
        <v>585</v>
      </c>
      <c r="D365" s="91">
        <v>0</v>
      </c>
      <c r="E365" s="25">
        <v>3600</v>
      </c>
      <c r="F365" s="91">
        <v>5000</v>
      </c>
      <c r="G365" s="91">
        <v>5000</v>
      </c>
    </row>
    <row r="366" spans="1:7" x14ac:dyDescent="0.25">
      <c r="A366" s="2"/>
      <c r="B366" s="27" t="s">
        <v>690</v>
      </c>
      <c r="C366" s="24" t="s">
        <v>691</v>
      </c>
      <c r="D366" s="91"/>
      <c r="E366" s="25"/>
      <c r="F366" s="91"/>
      <c r="G366" s="91">
        <v>2000</v>
      </c>
    </row>
    <row r="367" spans="1:7" x14ac:dyDescent="0.25">
      <c r="A367" s="20" t="s">
        <v>52</v>
      </c>
      <c r="B367" s="46"/>
      <c r="C367" s="20"/>
      <c r="D367" s="68">
        <f t="shared" ref="D367:F367" si="68">D365</f>
        <v>0</v>
      </c>
      <c r="E367" s="68">
        <f t="shared" si="68"/>
        <v>3600</v>
      </c>
      <c r="F367" s="68">
        <f t="shared" si="68"/>
        <v>5000</v>
      </c>
      <c r="G367" s="68">
        <f>G365+G366</f>
        <v>7000</v>
      </c>
    </row>
    <row r="368" spans="1:7" x14ac:dyDescent="0.25">
      <c r="A368" s="2"/>
      <c r="B368" s="27" t="s">
        <v>343</v>
      </c>
      <c r="C368" s="24" t="s">
        <v>172</v>
      </c>
      <c r="D368" s="34">
        <v>1500</v>
      </c>
      <c r="E368" s="34">
        <v>1500</v>
      </c>
      <c r="F368" s="91">
        <v>1500</v>
      </c>
      <c r="G368" s="91">
        <v>1500</v>
      </c>
    </row>
    <row r="369" spans="1:7" x14ac:dyDescent="0.25">
      <c r="A369" s="20" t="s">
        <v>53</v>
      </c>
      <c r="B369" s="46"/>
      <c r="C369" s="20"/>
      <c r="D369" s="84">
        <f t="shared" ref="D369:F369" si="69">D368</f>
        <v>1500</v>
      </c>
      <c r="E369" s="84">
        <f t="shared" si="69"/>
        <v>1500</v>
      </c>
      <c r="F369" s="84">
        <f t="shared" si="69"/>
        <v>1500</v>
      </c>
      <c r="G369" s="84">
        <f t="shared" ref="G369" si="70">G368</f>
        <v>1500</v>
      </c>
    </row>
    <row r="370" spans="1:7" x14ac:dyDescent="0.25">
      <c r="A370" s="33" t="s">
        <v>54</v>
      </c>
      <c r="B370" s="49"/>
      <c r="C370" s="33"/>
      <c r="D370" s="105">
        <f t="shared" ref="D370:F370" si="71">D367+D369</f>
        <v>1500</v>
      </c>
      <c r="E370" s="105">
        <f t="shared" si="71"/>
        <v>5100</v>
      </c>
      <c r="F370" s="105">
        <f t="shared" si="71"/>
        <v>6500</v>
      </c>
      <c r="G370" s="105">
        <f t="shared" ref="G370" si="72">G367+G369</f>
        <v>8500</v>
      </c>
    </row>
    <row r="371" spans="1:7" x14ac:dyDescent="0.25">
      <c r="A371" s="57"/>
      <c r="B371" s="27" t="s">
        <v>344</v>
      </c>
      <c r="C371" s="24" t="s">
        <v>345</v>
      </c>
      <c r="D371" s="91">
        <v>15</v>
      </c>
      <c r="E371" s="25">
        <v>15</v>
      </c>
      <c r="F371" s="91">
        <v>50</v>
      </c>
      <c r="G371" s="91">
        <v>50</v>
      </c>
    </row>
    <row r="372" spans="1:7" x14ac:dyDescent="0.25">
      <c r="A372" s="2"/>
      <c r="B372" s="27" t="s">
        <v>346</v>
      </c>
      <c r="C372" s="24" t="s">
        <v>173</v>
      </c>
      <c r="D372" s="91">
        <v>2000</v>
      </c>
      <c r="E372" s="25">
        <v>2000</v>
      </c>
      <c r="F372" s="91">
        <v>2000</v>
      </c>
      <c r="G372" s="91">
        <v>2000</v>
      </c>
    </row>
    <row r="373" spans="1:7" x14ac:dyDescent="0.25">
      <c r="A373" s="2"/>
      <c r="B373" s="27" t="s">
        <v>347</v>
      </c>
      <c r="C373" s="24" t="s">
        <v>93</v>
      </c>
      <c r="D373" s="91">
        <v>8500</v>
      </c>
      <c r="E373" s="25">
        <v>8590</v>
      </c>
      <c r="F373" s="91">
        <v>8500</v>
      </c>
      <c r="G373" s="91">
        <v>8500</v>
      </c>
    </row>
    <row r="374" spans="1:7" x14ac:dyDescent="0.25">
      <c r="A374" s="2"/>
      <c r="B374" s="27" t="s">
        <v>348</v>
      </c>
      <c r="C374" s="24" t="s">
        <v>103</v>
      </c>
      <c r="D374" s="91">
        <v>500</v>
      </c>
      <c r="E374" s="25">
        <v>1500</v>
      </c>
      <c r="F374" s="91">
        <v>500</v>
      </c>
      <c r="G374" s="91">
        <v>500</v>
      </c>
    </row>
    <row r="375" spans="1:7" x14ac:dyDescent="0.25">
      <c r="A375" s="2"/>
      <c r="B375" s="27" t="s">
        <v>349</v>
      </c>
      <c r="C375" s="24" t="s">
        <v>174</v>
      </c>
      <c r="D375" s="91">
        <v>1100</v>
      </c>
      <c r="E375" s="25">
        <v>1000</v>
      </c>
      <c r="F375" s="91">
        <v>1100</v>
      </c>
      <c r="G375" s="91">
        <v>1100</v>
      </c>
    </row>
    <row r="376" spans="1:7" x14ac:dyDescent="0.25">
      <c r="A376" s="2"/>
      <c r="B376" s="27" t="s">
        <v>350</v>
      </c>
      <c r="C376" s="24" t="s">
        <v>175</v>
      </c>
      <c r="D376" s="91">
        <v>4000</v>
      </c>
      <c r="E376" s="25">
        <v>3000</v>
      </c>
      <c r="F376" s="91">
        <v>5000</v>
      </c>
      <c r="G376" s="91">
        <v>5000</v>
      </c>
    </row>
    <row r="377" spans="1:7" x14ac:dyDescent="0.25">
      <c r="A377" s="2"/>
      <c r="B377" s="27" t="s">
        <v>354</v>
      </c>
      <c r="C377" s="24" t="s">
        <v>355</v>
      </c>
      <c r="D377" s="91">
        <v>0</v>
      </c>
      <c r="E377" s="25">
        <v>0</v>
      </c>
      <c r="F377" s="91">
        <v>0</v>
      </c>
      <c r="G377" s="91">
        <v>0</v>
      </c>
    </row>
    <row r="378" spans="1:7" x14ac:dyDescent="0.25">
      <c r="A378" s="2"/>
      <c r="B378" s="27" t="s">
        <v>351</v>
      </c>
      <c r="C378" s="24" t="s">
        <v>124</v>
      </c>
      <c r="D378" s="91">
        <v>200</v>
      </c>
      <c r="E378" s="25">
        <v>200</v>
      </c>
      <c r="F378" s="91">
        <v>200</v>
      </c>
      <c r="G378" s="91">
        <v>200</v>
      </c>
    </row>
    <row r="379" spans="1:7" x14ac:dyDescent="0.25">
      <c r="A379" s="2"/>
      <c r="B379" s="27" t="s">
        <v>352</v>
      </c>
      <c r="C379" s="24" t="s">
        <v>176</v>
      </c>
      <c r="D379" s="91">
        <v>150</v>
      </c>
      <c r="E379" s="25">
        <v>150</v>
      </c>
      <c r="F379" s="91">
        <v>150</v>
      </c>
      <c r="G379" s="91">
        <v>150</v>
      </c>
    </row>
    <row r="380" spans="1:7" x14ac:dyDescent="0.25">
      <c r="A380" s="2"/>
      <c r="B380" s="27" t="s">
        <v>353</v>
      </c>
      <c r="C380" s="24" t="s">
        <v>132</v>
      </c>
      <c r="D380" s="91">
        <v>720</v>
      </c>
      <c r="E380" s="25">
        <v>720</v>
      </c>
      <c r="F380" s="91">
        <v>720</v>
      </c>
      <c r="G380" s="91">
        <v>720</v>
      </c>
    </row>
    <row r="381" spans="1:7" x14ac:dyDescent="0.25">
      <c r="A381" s="2"/>
      <c r="B381" s="27" t="s">
        <v>653</v>
      </c>
      <c r="C381" s="24" t="s">
        <v>138</v>
      </c>
      <c r="D381" s="91">
        <v>0</v>
      </c>
      <c r="E381" s="25">
        <v>10</v>
      </c>
      <c r="F381" s="91">
        <v>0</v>
      </c>
      <c r="G381" s="91">
        <v>0</v>
      </c>
    </row>
    <row r="382" spans="1:7" x14ac:dyDescent="0.25">
      <c r="A382" s="20" t="s">
        <v>55</v>
      </c>
      <c r="B382" s="46"/>
      <c r="C382" s="20"/>
      <c r="D382" s="84">
        <f>SUM(D371:D381)</f>
        <v>17185</v>
      </c>
      <c r="E382" s="84">
        <f>SUM(E371:E381)</f>
        <v>17185</v>
      </c>
      <c r="F382" s="84">
        <f>SUM(F371:F381)</f>
        <v>18220</v>
      </c>
      <c r="G382" s="84">
        <f>SUM(G371:G381)</f>
        <v>18220</v>
      </c>
    </row>
    <row r="383" spans="1:7" x14ac:dyDescent="0.25">
      <c r="A383" s="33" t="s">
        <v>56</v>
      </c>
      <c r="B383" s="49"/>
      <c r="C383" s="33"/>
      <c r="D383" s="105">
        <f t="shared" ref="D383:F383" si="73">D382</f>
        <v>17185</v>
      </c>
      <c r="E383" s="105">
        <f t="shared" si="73"/>
        <v>17185</v>
      </c>
      <c r="F383" s="105">
        <f t="shared" si="73"/>
        <v>18220</v>
      </c>
      <c r="G383" s="105">
        <f t="shared" ref="G383" si="74">G382</f>
        <v>18220</v>
      </c>
    </row>
    <row r="384" spans="1:7" x14ac:dyDescent="0.25">
      <c r="A384" s="58"/>
      <c r="B384" s="59"/>
      <c r="C384" s="60" t="s">
        <v>357</v>
      </c>
      <c r="D384" s="109">
        <f t="shared" ref="D384:F384" si="75">D385+D386</f>
        <v>1070</v>
      </c>
      <c r="E384" s="109">
        <f t="shared" si="75"/>
        <v>1042.76</v>
      </c>
      <c r="F384" s="109">
        <f t="shared" si="75"/>
        <v>1070</v>
      </c>
      <c r="G384" s="109">
        <f t="shared" ref="G384" si="76">G385+G386</f>
        <v>1038.95</v>
      </c>
    </row>
    <row r="385" spans="1:7" x14ac:dyDescent="0.25">
      <c r="A385" s="2"/>
      <c r="B385" s="27" t="s">
        <v>358</v>
      </c>
      <c r="C385" s="24" t="s">
        <v>182</v>
      </c>
      <c r="D385" s="92">
        <v>790</v>
      </c>
      <c r="E385" s="12">
        <v>772.7</v>
      </c>
      <c r="F385" s="92">
        <v>790</v>
      </c>
      <c r="G385" s="92">
        <v>764.22</v>
      </c>
    </row>
    <row r="386" spans="1:7" x14ac:dyDescent="0.25">
      <c r="A386" s="2"/>
      <c r="B386" s="27" t="s">
        <v>359</v>
      </c>
      <c r="C386" s="24" t="s">
        <v>183</v>
      </c>
      <c r="D386" s="92">
        <v>280</v>
      </c>
      <c r="E386" s="12">
        <v>270.06</v>
      </c>
      <c r="F386" s="92">
        <v>280</v>
      </c>
      <c r="G386" s="92">
        <v>274.73</v>
      </c>
    </row>
    <row r="387" spans="1:7" x14ac:dyDescent="0.25">
      <c r="A387" s="28"/>
      <c r="B387" s="59"/>
      <c r="C387" s="60" t="s">
        <v>384</v>
      </c>
      <c r="D387" s="109">
        <f t="shared" ref="D387:F387" si="77">SUM(D388:D392)</f>
        <v>10000</v>
      </c>
      <c r="E387" s="25">
        <f>SUM(E388:E392)</f>
        <v>10000</v>
      </c>
      <c r="F387" s="25">
        <f t="shared" si="77"/>
        <v>10000</v>
      </c>
      <c r="G387" s="25">
        <f t="shared" ref="G387" si="78">SUM(G388:G392)</f>
        <v>10000</v>
      </c>
    </row>
    <row r="388" spans="1:7" x14ac:dyDescent="0.25">
      <c r="A388" s="2"/>
      <c r="B388" s="27" t="s">
        <v>385</v>
      </c>
      <c r="C388" s="24" t="s">
        <v>182</v>
      </c>
      <c r="D388" s="12">
        <v>7410</v>
      </c>
      <c r="E388" s="12">
        <v>8100</v>
      </c>
      <c r="F388" s="92">
        <v>7410</v>
      </c>
      <c r="G388" s="92">
        <v>7410</v>
      </c>
    </row>
    <row r="389" spans="1:7" x14ac:dyDescent="0.25">
      <c r="A389" s="2"/>
      <c r="B389" s="27" t="s">
        <v>386</v>
      </c>
      <c r="C389" s="24" t="s">
        <v>183</v>
      </c>
      <c r="D389" s="12">
        <v>2590</v>
      </c>
      <c r="E389" s="12">
        <v>1900</v>
      </c>
      <c r="F389" s="92">
        <v>2590</v>
      </c>
      <c r="G389" s="92">
        <v>2590</v>
      </c>
    </row>
    <row r="390" spans="1:7" x14ac:dyDescent="0.25">
      <c r="A390" s="2"/>
      <c r="B390" s="27" t="s">
        <v>387</v>
      </c>
      <c r="C390" s="24" t="s">
        <v>191</v>
      </c>
      <c r="D390" s="12">
        <v>0</v>
      </c>
      <c r="E390" s="12">
        <v>0</v>
      </c>
      <c r="F390" s="92">
        <v>0</v>
      </c>
      <c r="G390" s="92">
        <v>0</v>
      </c>
    </row>
    <row r="391" spans="1:7" x14ac:dyDescent="0.25">
      <c r="A391" s="2"/>
      <c r="B391" s="27"/>
      <c r="C391" s="24" t="s">
        <v>192</v>
      </c>
      <c r="D391" s="12">
        <v>0</v>
      </c>
      <c r="E391" s="12">
        <v>0</v>
      </c>
      <c r="F391" s="92">
        <v>0</v>
      </c>
      <c r="G391" s="92">
        <v>0</v>
      </c>
    </row>
    <row r="392" spans="1:7" x14ac:dyDescent="0.25">
      <c r="A392" s="2"/>
      <c r="B392" s="27" t="s">
        <v>388</v>
      </c>
      <c r="C392" s="24" t="s">
        <v>389</v>
      </c>
      <c r="D392" s="12">
        <v>0</v>
      </c>
      <c r="E392" s="12">
        <v>0</v>
      </c>
      <c r="F392" s="92">
        <v>0</v>
      </c>
      <c r="G392" s="92">
        <v>0</v>
      </c>
    </row>
    <row r="393" spans="1:7" x14ac:dyDescent="0.25">
      <c r="A393" s="88"/>
      <c r="B393" s="59"/>
      <c r="C393" s="60" t="s">
        <v>463</v>
      </c>
      <c r="D393" s="109">
        <f t="shared" ref="D393:F393" si="79">SUM(D394:D399)</f>
        <v>0</v>
      </c>
      <c r="E393" s="109">
        <f t="shared" si="79"/>
        <v>0</v>
      </c>
      <c r="F393" s="109">
        <f t="shared" si="79"/>
        <v>0</v>
      </c>
      <c r="G393" s="109">
        <f t="shared" ref="G393" si="80">SUM(G394:G399)</f>
        <v>0</v>
      </c>
    </row>
    <row r="394" spans="1:7" x14ac:dyDescent="0.25">
      <c r="A394" s="26"/>
      <c r="B394" s="27" t="s">
        <v>464</v>
      </c>
      <c r="C394" s="24" t="s">
        <v>100</v>
      </c>
      <c r="D394" s="12">
        <v>0</v>
      </c>
      <c r="E394" s="86">
        <v>0</v>
      </c>
      <c r="F394" s="92">
        <v>0</v>
      </c>
      <c r="G394" s="92">
        <v>0</v>
      </c>
    </row>
    <row r="395" spans="1:7" x14ac:dyDescent="0.25">
      <c r="A395" s="26"/>
      <c r="B395" s="27" t="s">
        <v>465</v>
      </c>
      <c r="C395" s="24" t="s">
        <v>191</v>
      </c>
      <c r="D395" s="12">
        <v>0</v>
      </c>
      <c r="E395" s="86">
        <v>0</v>
      </c>
      <c r="F395" s="92">
        <v>0</v>
      </c>
      <c r="G395" s="92">
        <v>0</v>
      </c>
    </row>
    <row r="396" spans="1:7" x14ac:dyDescent="0.25">
      <c r="A396" s="26"/>
      <c r="B396" s="27" t="s">
        <v>486</v>
      </c>
      <c r="C396" s="24" t="s">
        <v>173</v>
      </c>
      <c r="D396" s="12"/>
      <c r="E396" s="86">
        <v>0</v>
      </c>
      <c r="F396" s="92">
        <v>0</v>
      </c>
      <c r="G396" s="92">
        <v>0</v>
      </c>
    </row>
    <row r="397" spans="1:7" x14ac:dyDescent="0.25">
      <c r="A397" s="26"/>
      <c r="B397" s="27" t="s">
        <v>487</v>
      </c>
      <c r="C397" s="24" t="s">
        <v>98</v>
      </c>
      <c r="D397" s="12"/>
      <c r="E397" s="86">
        <v>0</v>
      </c>
      <c r="F397" s="92">
        <v>0</v>
      </c>
      <c r="G397" s="92">
        <v>0</v>
      </c>
    </row>
    <row r="398" spans="1:7" x14ac:dyDescent="0.25">
      <c r="A398" s="26"/>
      <c r="B398" s="27" t="s">
        <v>466</v>
      </c>
      <c r="C398" s="24" t="s">
        <v>485</v>
      </c>
      <c r="D398" s="12">
        <v>0</v>
      </c>
      <c r="E398" s="86">
        <v>0</v>
      </c>
      <c r="F398" s="92">
        <v>0</v>
      </c>
      <c r="G398" s="92">
        <v>0</v>
      </c>
    </row>
    <row r="399" spans="1:7" x14ac:dyDescent="0.25">
      <c r="A399" s="26"/>
      <c r="B399" s="27" t="s">
        <v>467</v>
      </c>
      <c r="C399" s="24" t="s">
        <v>183</v>
      </c>
      <c r="D399" s="12">
        <v>0</v>
      </c>
      <c r="E399" s="86">
        <v>0</v>
      </c>
      <c r="F399" s="92">
        <v>0</v>
      </c>
      <c r="G399" s="92">
        <v>0</v>
      </c>
    </row>
    <row r="400" spans="1:7" x14ac:dyDescent="0.25">
      <c r="A400" s="2"/>
      <c r="B400" s="59"/>
      <c r="C400" s="60" t="s">
        <v>456</v>
      </c>
      <c r="D400" s="109">
        <f t="shared" ref="D400:F400" si="81">SUM(D401:D405)</f>
        <v>0</v>
      </c>
      <c r="E400" s="109">
        <f t="shared" si="81"/>
        <v>0</v>
      </c>
      <c r="F400" s="109">
        <f t="shared" si="81"/>
        <v>0</v>
      </c>
      <c r="G400" s="109">
        <f t="shared" ref="G400" si="82">SUM(G401:G405)</f>
        <v>0</v>
      </c>
    </row>
    <row r="401" spans="1:7" x14ac:dyDescent="0.25">
      <c r="A401" s="2"/>
      <c r="B401" s="27" t="s">
        <v>457</v>
      </c>
      <c r="C401" s="24" t="s">
        <v>458</v>
      </c>
      <c r="D401" s="12">
        <v>0</v>
      </c>
      <c r="E401" s="86">
        <v>0</v>
      </c>
      <c r="F401" s="92">
        <v>0</v>
      </c>
      <c r="G401" s="92">
        <v>0</v>
      </c>
    </row>
    <row r="402" spans="1:7" x14ac:dyDescent="0.25">
      <c r="A402" s="2"/>
      <c r="B402" s="27" t="s">
        <v>459</v>
      </c>
      <c r="C402" s="24" t="s">
        <v>191</v>
      </c>
      <c r="D402" s="12">
        <v>0</v>
      </c>
      <c r="E402" s="86">
        <v>0</v>
      </c>
      <c r="F402" s="92">
        <v>0</v>
      </c>
      <c r="G402" s="92">
        <v>0</v>
      </c>
    </row>
    <row r="403" spans="1:7" x14ac:dyDescent="0.25">
      <c r="A403" s="2"/>
      <c r="B403" s="27" t="s">
        <v>488</v>
      </c>
      <c r="C403" s="24" t="s">
        <v>489</v>
      </c>
      <c r="D403" s="12"/>
      <c r="E403" s="86">
        <v>0</v>
      </c>
      <c r="F403" s="92">
        <v>0</v>
      </c>
      <c r="G403" s="92">
        <v>0</v>
      </c>
    </row>
    <row r="404" spans="1:7" x14ac:dyDescent="0.25">
      <c r="A404" s="2"/>
      <c r="B404" s="27" t="s">
        <v>460</v>
      </c>
      <c r="C404" s="24" t="s">
        <v>185</v>
      </c>
      <c r="D404" s="12">
        <v>0</v>
      </c>
      <c r="E404" s="86">
        <v>0</v>
      </c>
      <c r="F404" s="92">
        <v>0</v>
      </c>
      <c r="G404" s="92">
        <v>0</v>
      </c>
    </row>
    <row r="405" spans="1:7" x14ac:dyDescent="0.25">
      <c r="A405" s="2"/>
      <c r="B405" s="27" t="s">
        <v>388</v>
      </c>
      <c r="C405" s="24" t="s">
        <v>389</v>
      </c>
      <c r="D405" s="12">
        <v>0</v>
      </c>
      <c r="E405" s="86">
        <v>0</v>
      </c>
      <c r="F405" s="92">
        <v>0</v>
      </c>
      <c r="G405" s="92">
        <v>0</v>
      </c>
    </row>
    <row r="406" spans="1:7" x14ac:dyDescent="0.25">
      <c r="A406" s="2"/>
      <c r="B406" s="59"/>
      <c r="C406" s="60" t="s">
        <v>505</v>
      </c>
      <c r="D406" s="109">
        <f t="shared" ref="D406:F406" si="83">D407+D408</f>
        <v>0</v>
      </c>
      <c r="E406" s="109">
        <f t="shared" si="83"/>
        <v>0</v>
      </c>
      <c r="F406" s="109">
        <f t="shared" si="83"/>
        <v>0</v>
      </c>
      <c r="G406" s="109">
        <f t="shared" ref="G406" si="84">G407+G408</f>
        <v>0</v>
      </c>
    </row>
    <row r="407" spans="1:7" x14ac:dyDescent="0.25">
      <c r="A407" s="2"/>
      <c r="B407" s="27" t="s">
        <v>469</v>
      </c>
      <c r="C407" s="24" t="s">
        <v>191</v>
      </c>
      <c r="D407" s="12">
        <v>0</v>
      </c>
      <c r="E407" s="86">
        <v>0</v>
      </c>
      <c r="F407" s="92">
        <v>0</v>
      </c>
      <c r="G407" s="92">
        <v>0</v>
      </c>
    </row>
    <row r="408" spans="1:7" x14ac:dyDescent="0.25">
      <c r="A408" s="2"/>
      <c r="B408" s="27" t="s">
        <v>470</v>
      </c>
      <c r="C408" s="24" t="s">
        <v>458</v>
      </c>
      <c r="D408" s="12">
        <v>0</v>
      </c>
      <c r="E408" s="86">
        <v>0</v>
      </c>
      <c r="F408" s="92">
        <v>0</v>
      </c>
      <c r="G408" s="92">
        <v>0</v>
      </c>
    </row>
    <row r="409" spans="1:7" x14ac:dyDescent="0.25">
      <c r="A409" s="58"/>
      <c r="B409" s="59"/>
      <c r="C409" s="60" t="s">
        <v>468</v>
      </c>
      <c r="D409" s="109">
        <f t="shared" ref="D409:F409" si="85">D410+D411</f>
        <v>0</v>
      </c>
      <c r="E409" s="109">
        <f t="shared" si="85"/>
        <v>0</v>
      </c>
      <c r="F409" s="109">
        <f t="shared" si="85"/>
        <v>0</v>
      </c>
      <c r="G409" s="109">
        <f t="shared" ref="G409" si="86">G410+G411</f>
        <v>0</v>
      </c>
    </row>
    <row r="410" spans="1:7" x14ac:dyDescent="0.25">
      <c r="A410" s="2"/>
      <c r="B410" s="27" t="s">
        <v>469</v>
      </c>
      <c r="C410" s="24" t="s">
        <v>191</v>
      </c>
      <c r="D410" s="12">
        <v>0</v>
      </c>
      <c r="E410" s="69">
        <v>0</v>
      </c>
      <c r="F410" s="92">
        <v>0</v>
      </c>
      <c r="G410" s="92">
        <v>0</v>
      </c>
    </row>
    <row r="411" spans="1:7" x14ac:dyDescent="0.25">
      <c r="A411" s="2"/>
      <c r="B411" s="27" t="s">
        <v>470</v>
      </c>
      <c r="C411" s="24" t="s">
        <v>458</v>
      </c>
      <c r="D411" s="12">
        <v>0</v>
      </c>
      <c r="E411" s="69">
        <v>0</v>
      </c>
      <c r="F411" s="92">
        <v>0</v>
      </c>
      <c r="G411" s="92">
        <v>0</v>
      </c>
    </row>
    <row r="412" spans="1:7" x14ac:dyDescent="0.25">
      <c r="A412" s="28"/>
      <c r="B412" s="59"/>
      <c r="C412" s="60" t="s">
        <v>360</v>
      </c>
      <c r="D412" s="109">
        <f t="shared" ref="D412:F412" si="87">SUM(D413:D419)</f>
        <v>15005</v>
      </c>
      <c r="E412" s="109">
        <f t="shared" si="87"/>
        <v>16557.21</v>
      </c>
      <c r="F412" s="109">
        <f t="shared" si="87"/>
        <v>16557</v>
      </c>
      <c r="G412" s="109">
        <f t="shared" ref="G412" si="88">SUM(G413:G419)</f>
        <v>16697.480000000003</v>
      </c>
    </row>
    <row r="413" spans="1:7" x14ac:dyDescent="0.25">
      <c r="A413" s="2"/>
      <c r="B413" s="27" t="s">
        <v>361</v>
      </c>
      <c r="C413" s="24" t="s">
        <v>182</v>
      </c>
      <c r="D413" s="92">
        <v>10500</v>
      </c>
      <c r="E413" s="12">
        <v>11472.63</v>
      </c>
      <c r="F413" s="131">
        <v>11472.42</v>
      </c>
      <c r="G413" s="131">
        <v>11696.03</v>
      </c>
    </row>
    <row r="414" spans="1:7" x14ac:dyDescent="0.25">
      <c r="A414" s="2"/>
      <c r="B414" s="27" t="s">
        <v>362</v>
      </c>
      <c r="C414" s="24" t="s">
        <v>183</v>
      </c>
      <c r="D414" s="92">
        <v>3700</v>
      </c>
      <c r="E414" s="12">
        <v>4079.58</v>
      </c>
      <c r="F414" s="131">
        <v>4079.58</v>
      </c>
      <c r="G414" s="131">
        <v>4204.8</v>
      </c>
    </row>
    <row r="415" spans="1:7" x14ac:dyDescent="0.25">
      <c r="A415" s="2"/>
      <c r="B415" s="27" t="s">
        <v>445</v>
      </c>
      <c r="C415" s="24" t="s">
        <v>403</v>
      </c>
      <c r="D415" s="92">
        <v>335</v>
      </c>
      <c r="E415" s="12">
        <v>335</v>
      </c>
      <c r="F415" s="131">
        <v>335</v>
      </c>
      <c r="G415" s="131">
        <v>335</v>
      </c>
    </row>
    <row r="416" spans="1:7" x14ac:dyDescent="0.25">
      <c r="A416" s="2"/>
      <c r="B416" s="27" t="s">
        <v>415</v>
      </c>
      <c r="C416" s="24" t="s">
        <v>97</v>
      </c>
      <c r="D416" s="92">
        <v>100</v>
      </c>
      <c r="E416" s="12">
        <v>241</v>
      </c>
      <c r="F416" s="131">
        <v>241</v>
      </c>
      <c r="G416" s="131">
        <v>241</v>
      </c>
    </row>
    <row r="417" spans="1:7" x14ac:dyDescent="0.25">
      <c r="A417" s="2"/>
      <c r="B417" s="27" t="s">
        <v>363</v>
      </c>
      <c r="C417" s="130" t="s">
        <v>185</v>
      </c>
      <c r="D417" s="92">
        <v>100</v>
      </c>
      <c r="E417" s="12">
        <v>100</v>
      </c>
      <c r="F417" s="131">
        <v>100</v>
      </c>
      <c r="G417" s="131">
        <v>100</v>
      </c>
    </row>
    <row r="418" spans="1:7" x14ac:dyDescent="0.25">
      <c r="A418" s="2"/>
      <c r="B418" s="27" t="s">
        <v>471</v>
      </c>
      <c r="C418" s="24" t="s">
        <v>472</v>
      </c>
      <c r="D418" s="92">
        <v>230</v>
      </c>
      <c r="E418" s="12">
        <v>89</v>
      </c>
      <c r="F418" s="92">
        <v>89</v>
      </c>
      <c r="G418" s="92">
        <v>88.65</v>
      </c>
    </row>
    <row r="419" spans="1:7" x14ac:dyDescent="0.25">
      <c r="A419" s="2"/>
      <c r="B419" s="27" t="s">
        <v>473</v>
      </c>
      <c r="C419" s="24" t="s">
        <v>396</v>
      </c>
      <c r="D419" s="92">
        <v>40</v>
      </c>
      <c r="E419" s="12">
        <v>240</v>
      </c>
      <c r="F419" s="92">
        <v>240</v>
      </c>
      <c r="G419" s="92">
        <v>32</v>
      </c>
    </row>
    <row r="420" spans="1:7" x14ac:dyDescent="0.25">
      <c r="A420" s="28"/>
      <c r="B420" s="61"/>
      <c r="C420" s="60" t="s">
        <v>364</v>
      </c>
      <c r="D420" s="109">
        <f t="shared" ref="D420:F420" si="89">SUM(D421:D422)</f>
        <v>5130</v>
      </c>
      <c r="E420" s="109">
        <f t="shared" si="89"/>
        <v>5478.99</v>
      </c>
      <c r="F420" s="109">
        <f t="shared" si="89"/>
        <v>5500</v>
      </c>
      <c r="G420" s="109">
        <f t="shared" ref="G420" si="90">SUM(G421:G422)</f>
        <v>5538.29</v>
      </c>
    </row>
    <row r="421" spans="1:7" x14ac:dyDescent="0.25">
      <c r="A421" s="2"/>
      <c r="B421" s="27" t="s">
        <v>367</v>
      </c>
      <c r="C421" s="24" t="s">
        <v>182</v>
      </c>
      <c r="D421" s="92">
        <v>3800</v>
      </c>
      <c r="E421" s="12">
        <v>4030.15</v>
      </c>
      <c r="F421" s="92">
        <v>4046</v>
      </c>
      <c r="G421" s="92">
        <v>4073.77</v>
      </c>
    </row>
    <row r="422" spans="1:7" x14ac:dyDescent="0.25">
      <c r="A422" s="2"/>
      <c r="B422" s="27" t="s">
        <v>368</v>
      </c>
      <c r="C422" s="24" t="s">
        <v>183</v>
      </c>
      <c r="D422" s="92">
        <v>1330</v>
      </c>
      <c r="E422" s="12">
        <v>1448.84</v>
      </c>
      <c r="F422" s="92">
        <v>1454</v>
      </c>
      <c r="G422" s="92">
        <v>1464.52</v>
      </c>
    </row>
    <row r="423" spans="1:7" x14ac:dyDescent="0.25">
      <c r="A423" s="28"/>
      <c r="B423" s="61"/>
      <c r="C423" s="60" t="s">
        <v>365</v>
      </c>
      <c r="D423" s="109">
        <f t="shared" ref="D423:F423" si="91">SUM(D424:D427)</f>
        <v>10700</v>
      </c>
      <c r="E423" s="109">
        <f t="shared" si="91"/>
        <v>97450</v>
      </c>
      <c r="F423" s="109">
        <f t="shared" si="91"/>
        <v>100000</v>
      </c>
      <c r="G423" s="109">
        <f t="shared" ref="G423" si="92">SUM(G424:G427)</f>
        <v>74000</v>
      </c>
    </row>
    <row r="424" spans="1:7" x14ac:dyDescent="0.25">
      <c r="A424" s="2"/>
      <c r="B424" s="27" t="s">
        <v>446</v>
      </c>
      <c r="C424" s="24" t="s">
        <v>186</v>
      </c>
      <c r="D424" s="92">
        <v>0</v>
      </c>
      <c r="E424" s="12">
        <v>0</v>
      </c>
      <c r="F424" s="92">
        <v>0</v>
      </c>
      <c r="G424" s="92">
        <v>0</v>
      </c>
    </row>
    <row r="425" spans="1:7" x14ac:dyDescent="0.25">
      <c r="A425" s="2"/>
      <c r="B425" s="27" t="s">
        <v>446</v>
      </c>
      <c r="C425" s="24" t="s">
        <v>187</v>
      </c>
      <c r="D425" s="92">
        <v>10000</v>
      </c>
      <c r="E425" s="12">
        <v>97284</v>
      </c>
      <c r="F425" s="92">
        <v>100000</v>
      </c>
      <c r="G425" s="92">
        <v>74000</v>
      </c>
    </row>
    <row r="426" spans="1:7" x14ac:dyDescent="0.25">
      <c r="A426" s="2"/>
      <c r="B426" s="27" t="s">
        <v>369</v>
      </c>
      <c r="C426" s="24" t="s">
        <v>447</v>
      </c>
      <c r="D426" s="92">
        <v>700</v>
      </c>
      <c r="E426" s="12">
        <v>166</v>
      </c>
      <c r="F426" s="92">
        <v>0</v>
      </c>
      <c r="G426" s="92">
        <v>0</v>
      </c>
    </row>
    <row r="427" spans="1:7" x14ac:dyDescent="0.25">
      <c r="A427" s="2"/>
      <c r="B427" s="27" t="s">
        <v>539</v>
      </c>
      <c r="C427" s="24" t="s">
        <v>540</v>
      </c>
      <c r="D427" s="92">
        <v>0</v>
      </c>
      <c r="E427" s="12">
        <v>0</v>
      </c>
      <c r="F427" s="92">
        <v>0</v>
      </c>
      <c r="G427" s="92">
        <v>0</v>
      </c>
    </row>
    <row r="428" spans="1:7" x14ac:dyDescent="0.25">
      <c r="A428" s="62"/>
      <c r="B428" s="63"/>
      <c r="C428" s="60" t="s">
        <v>366</v>
      </c>
      <c r="D428" s="109">
        <f t="shared" ref="D428:F428" si="93">SUM(D429:D432)</f>
        <v>4000</v>
      </c>
      <c r="E428" s="109">
        <f t="shared" si="93"/>
        <v>4976</v>
      </c>
      <c r="F428" s="109">
        <f t="shared" si="93"/>
        <v>4000</v>
      </c>
      <c r="G428" s="109">
        <f t="shared" ref="G428" si="94">SUM(G429:G432)</f>
        <v>4000</v>
      </c>
    </row>
    <row r="429" spans="1:7" x14ac:dyDescent="0.25">
      <c r="B429" s="27" t="s">
        <v>426</v>
      </c>
      <c r="C429" s="24" t="s">
        <v>182</v>
      </c>
      <c r="D429" s="92">
        <v>130</v>
      </c>
      <c r="E429" s="12">
        <v>130</v>
      </c>
      <c r="F429" s="92">
        <v>130</v>
      </c>
      <c r="G429" s="92">
        <v>130</v>
      </c>
    </row>
    <row r="430" spans="1:7" x14ac:dyDescent="0.25">
      <c r="B430" s="27" t="s">
        <v>427</v>
      </c>
      <c r="C430" s="24" t="s">
        <v>183</v>
      </c>
      <c r="D430" s="92">
        <v>45</v>
      </c>
      <c r="E430" s="12">
        <v>45</v>
      </c>
      <c r="F430" s="92">
        <v>45</v>
      </c>
      <c r="G430" s="92">
        <v>45</v>
      </c>
    </row>
    <row r="431" spans="1:7" x14ac:dyDescent="0.25">
      <c r="B431" s="27" t="s">
        <v>370</v>
      </c>
      <c r="C431" s="24" t="s">
        <v>188</v>
      </c>
      <c r="D431" s="92">
        <v>2190</v>
      </c>
      <c r="E431" s="12">
        <v>2237.89</v>
      </c>
      <c r="F431" s="92">
        <v>2190</v>
      </c>
      <c r="G431" s="92">
        <v>2190</v>
      </c>
    </row>
    <row r="432" spans="1:7" x14ac:dyDescent="0.25">
      <c r="B432" s="27" t="s">
        <v>371</v>
      </c>
      <c r="C432" s="24" t="s">
        <v>189</v>
      </c>
      <c r="D432" s="92">
        <v>1635</v>
      </c>
      <c r="E432" s="12">
        <v>2563.11</v>
      </c>
      <c r="F432" s="92">
        <v>1635</v>
      </c>
      <c r="G432" s="92">
        <v>1635</v>
      </c>
    </row>
    <row r="433" spans="1:7" x14ac:dyDescent="0.25">
      <c r="A433" s="62"/>
      <c r="B433" s="61"/>
      <c r="C433" s="60" t="s">
        <v>372</v>
      </c>
      <c r="D433" s="109">
        <f t="shared" ref="D433:F433" si="95">SUM(D434:D436)</f>
        <v>3000</v>
      </c>
      <c r="E433" s="109">
        <f t="shared" si="95"/>
        <v>5000</v>
      </c>
      <c r="F433" s="109">
        <f t="shared" si="95"/>
        <v>5000</v>
      </c>
      <c r="G433" s="109">
        <f t="shared" ref="G433" si="96">SUM(G434:G436)</f>
        <v>5000</v>
      </c>
    </row>
    <row r="434" spans="1:7" x14ac:dyDescent="0.25">
      <c r="B434" s="27" t="s">
        <v>373</v>
      </c>
      <c r="C434" s="24" t="s">
        <v>191</v>
      </c>
      <c r="D434" s="92">
        <v>1000</v>
      </c>
      <c r="E434" s="12">
        <v>2200</v>
      </c>
      <c r="F434" s="92">
        <v>1000</v>
      </c>
      <c r="G434" s="92">
        <v>1000</v>
      </c>
    </row>
    <row r="435" spans="1:7" x14ac:dyDescent="0.25">
      <c r="B435" s="27" t="s">
        <v>374</v>
      </c>
      <c r="C435" s="24" t="s">
        <v>376</v>
      </c>
      <c r="D435" s="92">
        <v>1000</v>
      </c>
      <c r="E435" s="12">
        <v>2800</v>
      </c>
      <c r="F435" s="92">
        <v>3500</v>
      </c>
      <c r="G435" s="92">
        <v>3500</v>
      </c>
    </row>
    <row r="436" spans="1:7" x14ac:dyDescent="0.25">
      <c r="B436" s="27" t="s">
        <v>375</v>
      </c>
      <c r="C436" s="24" t="s">
        <v>115</v>
      </c>
      <c r="D436" s="92">
        <v>1000</v>
      </c>
      <c r="E436" s="12">
        <v>0</v>
      </c>
      <c r="F436" s="92">
        <v>500</v>
      </c>
      <c r="G436" s="92">
        <v>500</v>
      </c>
    </row>
    <row r="437" spans="1:7" x14ac:dyDescent="0.25">
      <c r="A437" s="62"/>
      <c r="B437" s="59"/>
      <c r="C437" s="60" t="s">
        <v>383</v>
      </c>
      <c r="D437" s="109">
        <f t="shared" ref="D437:F437" si="97">SUM(D438:D445)</f>
        <v>26650</v>
      </c>
      <c r="E437" s="109">
        <f t="shared" si="97"/>
        <v>31840.709999999995</v>
      </c>
      <c r="F437" s="109">
        <f t="shared" si="97"/>
        <v>26650</v>
      </c>
      <c r="G437" s="109">
        <f t="shared" ref="G437" si="98">SUM(G438:G445)</f>
        <v>26650</v>
      </c>
    </row>
    <row r="438" spans="1:7" x14ac:dyDescent="0.25">
      <c r="B438" s="27" t="s">
        <v>377</v>
      </c>
      <c r="C438" s="24" t="s">
        <v>182</v>
      </c>
      <c r="D438" s="92">
        <v>18878</v>
      </c>
      <c r="E438" s="12">
        <v>20604.169999999998</v>
      </c>
      <c r="F438" s="92">
        <v>18878</v>
      </c>
      <c r="G438" s="92">
        <v>18878</v>
      </c>
    </row>
    <row r="439" spans="1:7" x14ac:dyDescent="0.25">
      <c r="B439" s="27" t="s">
        <v>379</v>
      </c>
      <c r="C439" s="24" t="s">
        <v>356</v>
      </c>
      <c r="D439" s="92">
        <v>797</v>
      </c>
      <c r="E439" s="12">
        <v>2648.21</v>
      </c>
      <c r="F439" s="92">
        <v>797</v>
      </c>
      <c r="G439" s="92">
        <v>797</v>
      </c>
    </row>
    <row r="440" spans="1:7" x14ac:dyDescent="0.25">
      <c r="B440" s="27" t="s">
        <v>493</v>
      </c>
      <c r="C440" s="24" t="s">
        <v>497</v>
      </c>
      <c r="D440" s="92">
        <v>0</v>
      </c>
      <c r="E440" s="12">
        <v>0</v>
      </c>
      <c r="F440" s="92">
        <v>0</v>
      </c>
      <c r="G440" s="92">
        <v>0</v>
      </c>
    </row>
    <row r="441" spans="1:7" x14ac:dyDescent="0.25">
      <c r="B441" s="27" t="s">
        <v>380</v>
      </c>
      <c r="C441" s="24" t="s">
        <v>183</v>
      </c>
      <c r="D441" s="92">
        <v>6875</v>
      </c>
      <c r="E441" s="12">
        <v>8359.24</v>
      </c>
      <c r="F441" s="92">
        <v>6875</v>
      </c>
      <c r="G441" s="92">
        <v>6875</v>
      </c>
    </row>
    <row r="442" spans="1:7" x14ac:dyDescent="0.25">
      <c r="B442" s="27" t="s">
        <v>378</v>
      </c>
      <c r="C442" s="24" t="s">
        <v>190</v>
      </c>
      <c r="D442" s="92">
        <v>0</v>
      </c>
      <c r="E442" s="12">
        <v>0</v>
      </c>
      <c r="F442" s="92">
        <v>0</v>
      </c>
      <c r="G442" s="92">
        <v>0</v>
      </c>
    </row>
    <row r="443" spans="1:7" x14ac:dyDescent="0.25">
      <c r="B443" s="29" t="s">
        <v>381</v>
      </c>
      <c r="C443" s="11" t="s">
        <v>382</v>
      </c>
      <c r="D443" s="92">
        <v>100</v>
      </c>
      <c r="E443" s="12">
        <v>229.09</v>
      </c>
      <c r="F443" s="92">
        <v>100</v>
      </c>
      <c r="G443" s="92">
        <v>100</v>
      </c>
    </row>
    <row r="444" spans="1:7" x14ac:dyDescent="0.25">
      <c r="B444" s="29" t="s">
        <v>299</v>
      </c>
      <c r="C444" s="11" t="s">
        <v>396</v>
      </c>
      <c r="D444" s="92">
        <v>0</v>
      </c>
      <c r="E444" s="12"/>
      <c r="F444" s="92"/>
      <c r="G444" s="92"/>
    </row>
    <row r="445" spans="1:7" x14ac:dyDescent="0.25">
      <c r="B445" s="29" t="s">
        <v>452</v>
      </c>
      <c r="C445" s="11" t="s">
        <v>185</v>
      </c>
      <c r="D445" s="92">
        <v>0</v>
      </c>
      <c r="E445" s="12">
        <v>0</v>
      </c>
      <c r="F445" s="92">
        <v>0</v>
      </c>
      <c r="G445" s="92">
        <v>0</v>
      </c>
    </row>
    <row r="446" spans="1:7" x14ac:dyDescent="0.25">
      <c r="A446" s="62"/>
      <c r="B446" s="61"/>
      <c r="C446" s="60" t="s">
        <v>390</v>
      </c>
      <c r="D446" s="109">
        <f t="shared" ref="D446:F446" si="99">SUM(D447:D452)</f>
        <v>5000</v>
      </c>
      <c r="E446" s="109">
        <f t="shared" si="99"/>
        <v>5000</v>
      </c>
      <c r="F446" s="109">
        <f t="shared" si="99"/>
        <v>5000</v>
      </c>
      <c r="G446" s="109">
        <f t="shared" ref="G446" si="100">SUM(G447:G452)</f>
        <v>5000</v>
      </c>
    </row>
    <row r="447" spans="1:7" x14ac:dyDescent="0.25">
      <c r="B447" s="27" t="s">
        <v>391</v>
      </c>
      <c r="C447" s="24" t="s">
        <v>182</v>
      </c>
      <c r="D447" s="92">
        <v>3180</v>
      </c>
      <c r="E447" s="12">
        <v>3164</v>
      </c>
      <c r="F447" s="92">
        <v>3180</v>
      </c>
      <c r="G447" s="92">
        <v>3180</v>
      </c>
    </row>
    <row r="448" spans="1:7" x14ac:dyDescent="0.25">
      <c r="B448" s="27" t="s">
        <v>392</v>
      </c>
      <c r="C448" s="24" t="s">
        <v>183</v>
      </c>
      <c r="D448" s="92">
        <v>1090</v>
      </c>
      <c r="E448" s="12">
        <v>1106</v>
      </c>
      <c r="F448" s="92">
        <v>1090</v>
      </c>
      <c r="G448" s="92">
        <v>1090</v>
      </c>
    </row>
    <row r="449" spans="1:9" x14ac:dyDescent="0.25">
      <c r="B449" s="27" t="s">
        <v>393</v>
      </c>
      <c r="C449" s="24" t="s">
        <v>191</v>
      </c>
      <c r="D449" s="92">
        <v>0</v>
      </c>
      <c r="E449" s="12">
        <v>0</v>
      </c>
      <c r="F449" s="92">
        <v>0</v>
      </c>
      <c r="G449" s="92">
        <v>0</v>
      </c>
    </row>
    <row r="450" spans="1:9" x14ac:dyDescent="0.25">
      <c r="B450" s="27" t="s">
        <v>416</v>
      </c>
      <c r="C450" s="24" t="s">
        <v>417</v>
      </c>
      <c r="D450" s="92">
        <v>30</v>
      </c>
      <c r="E450" s="12">
        <v>30</v>
      </c>
      <c r="F450" s="92">
        <v>30</v>
      </c>
      <c r="G450" s="92">
        <v>30</v>
      </c>
    </row>
    <row r="451" spans="1:9" x14ac:dyDescent="0.25">
      <c r="B451" s="27" t="s">
        <v>394</v>
      </c>
      <c r="C451" s="24" t="s">
        <v>192</v>
      </c>
      <c r="D451" s="92">
        <v>700</v>
      </c>
      <c r="E451" s="12">
        <v>700</v>
      </c>
      <c r="F451" s="92">
        <v>700</v>
      </c>
      <c r="G451" s="92">
        <v>700</v>
      </c>
    </row>
    <row r="452" spans="1:9" x14ac:dyDescent="0.25">
      <c r="B452" s="27" t="s">
        <v>395</v>
      </c>
      <c r="C452" s="24" t="s">
        <v>396</v>
      </c>
      <c r="D452" s="92">
        <v>0</v>
      </c>
      <c r="E452" s="12">
        <v>0</v>
      </c>
      <c r="F452" s="92">
        <v>0</v>
      </c>
      <c r="G452" s="92">
        <v>0</v>
      </c>
    </row>
    <row r="453" spans="1:9" x14ac:dyDescent="0.25">
      <c r="A453" s="62"/>
      <c r="B453" s="61"/>
      <c r="C453" s="60" t="s">
        <v>397</v>
      </c>
      <c r="D453" s="109">
        <f t="shared" ref="D453:F453" si="101">SUM(D454:D457)</f>
        <v>15000</v>
      </c>
      <c r="E453" s="109">
        <f t="shared" si="101"/>
        <v>7986.1399999999994</v>
      </c>
      <c r="F453" s="109">
        <f t="shared" si="101"/>
        <v>2000</v>
      </c>
      <c r="G453" s="109">
        <f t="shared" ref="G453" si="102">SUM(G454:G457)</f>
        <v>0</v>
      </c>
    </row>
    <row r="454" spans="1:9" x14ac:dyDescent="0.25">
      <c r="B454" s="27" t="s">
        <v>398</v>
      </c>
      <c r="C454" s="24" t="s">
        <v>182</v>
      </c>
      <c r="D454" s="92">
        <v>11100</v>
      </c>
      <c r="E454" s="12">
        <v>5874.32</v>
      </c>
      <c r="F454" s="92">
        <v>2000</v>
      </c>
      <c r="G454" s="92">
        <v>0</v>
      </c>
    </row>
    <row r="455" spans="1:9" x14ac:dyDescent="0.25">
      <c r="B455" s="27" t="s">
        <v>399</v>
      </c>
      <c r="C455" s="24" t="s">
        <v>183</v>
      </c>
      <c r="D455" s="92">
        <v>3900</v>
      </c>
      <c r="E455" s="12">
        <v>2111.8200000000002</v>
      </c>
      <c r="F455" s="92">
        <v>0</v>
      </c>
      <c r="G455" s="92">
        <v>0</v>
      </c>
    </row>
    <row r="456" spans="1:9" x14ac:dyDescent="0.25">
      <c r="B456" s="27" t="s">
        <v>490</v>
      </c>
      <c r="C456" s="24" t="s">
        <v>192</v>
      </c>
      <c r="D456" s="92">
        <v>0</v>
      </c>
      <c r="E456" s="12">
        <v>0</v>
      </c>
      <c r="F456" s="92">
        <v>0</v>
      </c>
      <c r="G456" s="92">
        <v>0</v>
      </c>
    </row>
    <row r="457" spans="1:9" x14ac:dyDescent="0.25">
      <c r="B457" s="27" t="s">
        <v>491</v>
      </c>
      <c r="C457" s="24" t="s">
        <v>396</v>
      </c>
      <c r="D457" s="92">
        <v>0</v>
      </c>
      <c r="E457" s="12">
        <v>0</v>
      </c>
      <c r="F457" s="92">
        <v>0</v>
      </c>
      <c r="G457" s="92">
        <v>0</v>
      </c>
    </row>
    <row r="458" spans="1:9" x14ac:dyDescent="0.25">
      <c r="A458" s="62"/>
      <c r="B458" s="61"/>
      <c r="C458" s="60" t="s">
        <v>654</v>
      </c>
      <c r="D458" s="109">
        <v>0</v>
      </c>
      <c r="E458" s="109">
        <f>SUM(E459:E461)</f>
        <v>47790.29</v>
      </c>
      <c r="F458" s="109">
        <f>SUM(F459:F461)</f>
        <v>67734.570000000007</v>
      </c>
      <c r="G458" s="109">
        <f>SUM(G459:G461)</f>
        <v>67734.570000000007</v>
      </c>
      <c r="H458" s="25"/>
      <c r="I458" s="25"/>
    </row>
    <row r="459" spans="1:9" x14ac:dyDescent="0.25">
      <c r="B459" s="27" t="s">
        <v>660</v>
      </c>
      <c r="C459" s="24" t="s">
        <v>182</v>
      </c>
      <c r="D459" s="92">
        <v>0</v>
      </c>
      <c r="E459" s="92">
        <v>27040.65</v>
      </c>
      <c r="F459" s="92">
        <v>49823.15</v>
      </c>
      <c r="G459" s="92">
        <v>49823.15</v>
      </c>
      <c r="H459" s="12"/>
      <c r="I459" s="12"/>
    </row>
    <row r="460" spans="1:9" x14ac:dyDescent="0.25">
      <c r="B460" s="27" t="s">
        <v>661</v>
      </c>
      <c r="C460" s="24" t="s">
        <v>183</v>
      </c>
      <c r="D460" s="92">
        <v>0</v>
      </c>
      <c r="E460" s="92">
        <v>9721.11</v>
      </c>
      <c r="F460" s="92">
        <v>17911.419999999998</v>
      </c>
      <c r="G460" s="92">
        <v>17911.419999999998</v>
      </c>
      <c r="H460" s="12"/>
      <c r="I460" s="12"/>
    </row>
    <row r="461" spans="1:9" x14ac:dyDescent="0.25">
      <c r="B461" s="27" t="s">
        <v>665</v>
      </c>
      <c r="C461" s="24" t="s">
        <v>655</v>
      </c>
      <c r="D461" s="92">
        <v>0</v>
      </c>
      <c r="E461" s="92">
        <v>11028.53</v>
      </c>
      <c r="F461" s="92">
        <v>0</v>
      </c>
      <c r="G461" s="92">
        <v>0</v>
      </c>
      <c r="H461" s="12"/>
      <c r="I461" s="12"/>
    </row>
    <row r="462" spans="1:9" x14ac:dyDescent="0.25">
      <c r="A462" s="62"/>
      <c r="B462" s="61"/>
      <c r="C462" s="60" t="s">
        <v>656</v>
      </c>
      <c r="D462" s="109">
        <v>0</v>
      </c>
      <c r="E462" s="109">
        <f>SUM(E463:E465)</f>
        <v>143550.82</v>
      </c>
      <c r="F462" s="109">
        <f>SUM(F463:F465)</f>
        <v>182667.72</v>
      </c>
      <c r="G462" s="109">
        <f>SUM(G463:G465)</f>
        <v>182667.72</v>
      </c>
      <c r="H462" s="25"/>
    </row>
    <row r="463" spans="1:9" x14ac:dyDescent="0.25">
      <c r="B463" s="27" t="s">
        <v>662</v>
      </c>
      <c r="C463" s="24" t="s">
        <v>182</v>
      </c>
      <c r="D463" s="92">
        <v>0</v>
      </c>
      <c r="E463" s="92">
        <v>93470.54</v>
      </c>
      <c r="F463" s="92">
        <v>134363.9</v>
      </c>
      <c r="G463" s="92">
        <v>134363.9</v>
      </c>
      <c r="H463" s="12"/>
    </row>
    <row r="464" spans="1:9" x14ac:dyDescent="0.25">
      <c r="B464" s="27" t="s">
        <v>663</v>
      </c>
      <c r="C464" s="24" t="s">
        <v>183</v>
      </c>
      <c r="D464" s="92">
        <v>0</v>
      </c>
      <c r="E464" s="92">
        <v>33602.660000000003</v>
      </c>
      <c r="F464" s="92">
        <v>48303.82</v>
      </c>
      <c r="G464" s="92">
        <v>48303.82</v>
      </c>
      <c r="H464" s="12"/>
    </row>
    <row r="465" spans="1:9" x14ac:dyDescent="0.25">
      <c r="B465" s="27" t="s">
        <v>664</v>
      </c>
      <c r="C465" s="24" t="s">
        <v>657</v>
      </c>
      <c r="D465" s="92">
        <v>0</v>
      </c>
      <c r="E465" s="92">
        <v>16477.62</v>
      </c>
      <c r="F465" s="92">
        <v>0</v>
      </c>
      <c r="G465" s="92">
        <v>0</v>
      </c>
      <c r="H465" s="12"/>
    </row>
    <row r="466" spans="1:9" x14ac:dyDescent="0.25">
      <c r="A466" s="62"/>
      <c r="B466" s="61" t="s">
        <v>658</v>
      </c>
      <c r="C466" s="118" t="s">
        <v>659</v>
      </c>
      <c r="D466" s="119">
        <v>0</v>
      </c>
      <c r="E466" s="119">
        <v>3778.85</v>
      </c>
      <c r="F466" s="119">
        <v>0</v>
      </c>
      <c r="G466" s="119">
        <v>0</v>
      </c>
      <c r="H466" s="12"/>
      <c r="I466" s="12"/>
    </row>
    <row r="467" spans="1:9" x14ac:dyDescent="0.25">
      <c r="A467" s="28"/>
      <c r="B467" s="61" t="s">
        <v>539</v>
      </c>
      <c r="C467" s="118" t="s">
        <v>540</v>
      </c>
      <c r="D467" s="119">
        <v>0</v>
      </c>
      <c r="E467" s="119">
        <v>18347.8</v>
      </c>
      <c r="F467" s="119">
        <v>0</v>
      </c>
      <c r="G467" s="119">
        <v>0</v>
      </c>
      <c r="H467" s="12"/>
      <c r="I467" s="12"/>
    </row>
    <row r="468" spans="1:9" x14ac:dyDescent="0.25">
      <c r="A468" s="33" t="s">
        <v>57</v>
      </c>
      <c r="B468" s="49"/>
      <c r="C468" s="33"/>
      <c r="D468" s="105">
        <f t="shared" ref="D468" si="103">D453+D446+D437+D433+D428+D423+D420+D412+D409+D406+D400+D393+D387+D384</f>
        <v>95555</v>
      </c>
      <c r="E468" s="105">
        <f>E453+E446+E437+E433+E428+E423+E420+E412+E409+E406+E400+E393+E387+E384+E458+E462+E466+E467</f>
        <v>398799.56999999995</v>
      </c>
      <c r="F468" s="105">
        <f>F453+F446+F437+F433+F428+F423+F420+F412+F409+F406+F400+F393+F387+F384+F458+F462+F466+F467</f>
        <v>426179.29000000004</v>
      </c>
      <c r="G468" s="105">
        <f>G453+G446+G437+G433+G428+G423+G420+G412+G409+G406+G400+G393+G387+G384+G458+G462+G466+G467</f>
        <v>398327.01</v>
      </c>
    </row>
    <row r="469" spans="1:9" x14ac:dyDescent="0.25">
      <c r="A469" s="57"/>
      <c r="B469" s="27">
        <v>711001</v>
      </c>
      <c r="C469" s="24" t="s">
        <v>507</v>
      </c>
      <c r="D469" s="12">
        <v>0</v>
      </c>
      <c r="E469" s="12">
        <v>0</v>
      </c>
      <c r="F469" s="92">
        <v>0</v>
      </c>
      <c r="G469" s="92">
        <v>0</v>
      </c>
    </row>
    <row r="470" spans="1:9" x14ac:dyDescent="0.25">
      <c r="A470" s="57"/>
      <c r="B470" s="27">
        <v>711001</v>
      </c>
      <c r="C470" s="24" t="s">
        <v>508</v>
      </c>
      <c r="D470" s="12">
        <v>0</v>
      </c>
      <c r="E470" s="12">
        <v>0</v>
      </c>
      <c r="F470" s="92">
        <v>0</v>
      </c>
      <c r="G470" s="92">
        <v>0</v>
      </c>
    </row>
    <row r="471" spans="1:9" x14ac:dyDescent="0.25">
      <c r="A471" s="57"/>
      <c r="B471" s="27" t="s">
        <v>666</v>
      </c>
      <c r="C471" s="24" t="s">
        <v>667</v>
      </c>
      <c r="D471" s="12">
        <v>0</v>
      </c>
      <c r="E471" s="12">
        <v>960</v>
      </c>
      <c r="F471" s="92">
        <v>1500</v>
      </c>
      <c r="G471" s="92">
        <v>1500</v>
      </c>
    </row>
    <row r="472" spans="1:9" x14ac:dyDescent="0.25">
      <c r="A472" s="57"/>
      <c r="B472" s="27" t="s">
        <v>668</v>
      </c>
      <c r="C472" s="24" t="s">
        <v>669</v>
      </c>
      <c r="D472" s="12">
        <v>0</v>
      </c>
      <c r="E472" s="12">
        <v>1183</v>
      </c>
      <c r="F472" s="92">
        <v>0</v>
      </c>
      <c r="G472" s="92">
        <v>0</v>
      </c>
    </row>
    <row r="473" spans="1:9" x14ac:dyDescent="0.25">
      <c r="A473" s="57"/>
      <c r="B473" s="27" t="s">
        <v>670</v>
      </c>
      <c r="C473" s="24" t="s">
        <v>683</v>
      </c>
      <c r="D473" s="12">
        <v>0</v>
      </c>
      <c r="E473" s="12">
        <v>2583.36</v>
      </c>
      <c r="F473" s="92">
        <v>0</v>
      </c>
      <c r="G473" s="92">
        <v>0</v>
      </c>
    </row>
    <row r="474" spans="1:9" x14ac:dyDescent="0.25">
      <c r="A474" s="57"/>
      <c r="B474" s="27">
        <v>714004</v>
      </c>
      <c r="C474" s="24" t="s">
        <v>587</v>
      </c>
      <c r="D474" s="12">
        <v>0</v>
      </c>
      <c r="E474" s="12">
        <v>1.2</v>
      </c>
      <c r="F474" s="92">
        <v>0</v>
      </c>
      <c r="G474" s="92">
        <v>0</v>
      </c>
    </row>
    <row r="475" spans="1:9" x14ac:dyDescent="0.25">
      <c r="B475" s="29">
        <v>717001</v>
      </c>
      <c r="C475" s="32" t="s">
        <v>80</v>
      </c>
      <c r="D475" s="25">
        <f>SUM(D476:D518)</f>
        <v>1100631.5900000001</v>
      </c>
      <c r="E475" s="25">
        <f>SUM(E476:E511)</f>
        <v>1033316.3600000001</v>
      </c>
      <c r="F475" s="25">
        <f>SUM(F476:F511)</f>
        <v>528213.02</v>
      </c>
      <c r="G475" s="25">
        <f>SUM(G476:G511)</f>
        <v>532172.63</v>
      </c>
    </row>
    <row r="476" spans="1:9" x14ac:dyDescent="0.25">
      <c r="B476" s="83"/>
      <c r="C476" s="31" t="s">
        <v>461</v>
      </c>
      <c r="D476" s="65">
        <v>0</v>
      </c>
      <c r="E476" s="65">
        <v>0</v>
      </c>
      <c r="F476" s="65">
        <v>0</v>
      </c>
      <c r="G476" s="65">
        <v>0</v>
      </c>
    </row>
    <row r="477" spans="1:9" x14ac:dyDescent="0.25">
      <c r="B477" s="83"/>
      <c r="C477" s="31" t="s">
        <v>545</v>
      </c>
      <c r="D477" s="65">
        <v>2000</v>
      </c>
      <c r="E477" s="65">
        <v>12000</v>
      </c>
      <c r="F477" s="65">
        <v>0</v>
      </c>
      <c r="G477" s="65">
        <v>0</v>
      </c>
    </row>
    <row r="478" spans="1:9" x14ac:dyDescent="0.25">
      <c r="B478" s="83"/>
      <c r="C478" s="100" t="s">
        <v>517</v>
      </c>
      <c r="D478" s="65">
        <v>0</v>
      </c>
      <c r="E478" s="86">
        <v>0</v>
      </c>
      <c r="F478" s="65">
        <v>0</v>
      </c>
      <c r="G478" s="65">
        <v>0</v>
      </c>
    </row>
    <row r="479" spans="1:9" x14ac:dyDescent="0.25">
      <c r="B479" s="83"/>
      <c r="C479" s="100" t="s">
        <v>541</v>
      </c>
      <c r="D479" s="65">
        <v>0</v>
      </c>
      <c r="E479" s="86">
        <v>0</v>
      </c>
      <c r="F479" s="65">
        <v>0</v>
      </c>
      <c r="G479" s="65">
        <v>0</v>
      </c>
    </row>
    <row r="480" spans="1:9" x14ac:dyDescent="0.25">
      <c r="B480" s="83"/>
      <c r="C480" s="36" t="s">
        <v>518</v>
      </c>
      <c r="D480" s="65">
        <v>0</v>
      </c>
      <c r="E480" s="86">
        <v>0</v>
      </c>
      <c r="F480" s="65">
        <v>0</v>
      </c>
      <c r="G480" s="65">
        <v>0</v>
      </c>
    </row>
    <row r="481" spans="2:7" x14ac:dyDescent="0.25">
      <c r="B481" s="83"/>
      <c r="C481" s="36" t="s">
        <v>520</v>
      </c>
      <c r="D481" s="65">
        <v>0</v>
      </c>
      <c r="E481" s="86">
        <v>0</v>
      </c>
      <c r="F481" s="65">
        <v>0</v>
      </c>
      <c r="G481" s="65">
        <v>0</v>
      </c>
    </row>
    <row r="482" spans="2:7" x14ac:dyDescent="0.25">
      <c r="B482" s="83"/>
      <c r="C482" s="36" t="s">
        <v>519</v>
      </c>
      <c r="D482" s="65">
        <v>0</v>
      </c>
      <c r="E482" s="86">
        <v>24047.94</v>
      </c>
      <c r="F482" s="65">
        <v>0</v>
      </c>
      <c r="G482" s="65">
        <v>0</v>
      </c>
    </row>
    <row r="483" spans="2:7" x14ac:dyDescent="0.25">
      <c r="B483" s="83"/>
      <c r="C483" s="36" t="s">
        <v>522</v>
      </c>
      <c r="D483" s="65">
        <v>0</v>
      </c>
      <c r="E483" s="86">
        <v>0</v>
      </c>
      <c r="F483" s="65">
        <v>0</v>
      </c>
      <c r="G483" s="65">
        <v>0</v>
      </c>
    </row>
    <row r="484" spans="2:7" x14ac:dyDescent="0.25">
      <c r="B484" s="83"/>
      <c r="C484" s="36" t="s">
        <v>521</v>
      </c>
      <c r="D484" s="65">
        <v>0</v>
      </c>
      <c r="E484" s="86">
        <v>0</v>
      </c>
      <c r="F484" s="65">
        <v>0</v>
      </c>
      <c r="G484" s="65">
        <v>0</v>
      </c>
    </row>
    <row r="485" spans="2:7" x14ac:dyDescent="0.25">
      <c r="B485" s="83"/>
      <c r="C485" s="36" t="s">
        <v>531</v>
      </c>
      <c r="D485" s="65">
        <v>0</v>
      </c>
      <c r="E485" s="86">
        <v>0</v>
      </c>
      <c r="F485" s="65">
        <v>0</v>
      </c>
      <c r="G485" s="65">
        <v>0</v>
      </c>
    </row>
    <row r="486" spans="2:7" x14ac:dyDescent="0.25">
      <c r="B486" s="83"/>
      <c r="C486" s="112" t="s">
        <v>525</v>
      </c>
      <c r="D486" s="65">
        <v>42000</v>
      </c>
      <c r="E486" s="86">
        <v>39765.14</v>
      </c>
      <c r="F486" s="65">
        <v>42000</v>
      </c>
      <c r="G486" s="65">
        <v>42000</v>
      </c>
    </row>
    <row r="487" spans="2:7" x14ac:dyDescent="0.25">
      <c r="B487" s="83"/>
      <c r="C487" s="36" t="s">
        <v>527</v>
      </c>
      <c r="D487" s="65">
        <v>0</v>
      </c>
      <c r="E487" s="86">
        <v>0</v>
      </c>
      <c r="F487" s="65">
        <v>0</v>
      </c>
      <c r="G487" s="65">
        <v>0</v>
      </c>
    </row>
    <row r="488" spans="2:7" x14ac:dyDescent="0.25">
      <c r="B488" s="83"/>
      <c r="C488" s="36" t="s">
        <v>528</v>
      </c>
      <c r="D488" s="65">
        <v>0</v>
      </c>
      <c r="E488" s="86">
        <v>0</v>
      </c>
      <c r="F488" s="65">
        <v>0</v>
      </c>
      <c r="G488" s="65">
        <v>0</v>
      </c>
    </row>
    <row r="489" spans="2:7" x14ac:dyDescent="0.25">
      <c r="B489" s="83"/>
      <c r="C489" s="36" t="s">
        <v>523</v>
      </c>
      <c r="D489" s="65">
        <v>0</v>
      </c>
      <c r="E489" s="86">
        <v>0</v>
      </c>
      <c r="F489" s="65">
        <v>0</v>
      </c>
      <c r="G489" s="65">
        <v>0</v>
      </c>
    </row>
    <row r="490" spans="2:7" x14ac:dyDescent="0.25">
      <c r="B490" s="83"/>
      <c r="C490" s="36" t="s">
        <v>679</v>
      </c>
      <c r="D490" s="65">
        <v>0</v>
      </c>
      <c r="E490" s="86">
        <v>6856</v>
      </c>
      <c r="F490" s="65">
        <v>0</v>
      </c>
      <c r="G490" s="65">
        <v>0</v>
      </c>
    </row>
    <row r="491" spans="2:7" x14ac:dyDescent="0.25">
      <c r="B491" s="83"/>
      <c r="C491" s="112" t="s">
        <v>596</v>
      </c>
      <c r="D491" s="65">
        <v>10000</v>
      </c>
      <c r="E491" s="86">
        <v>0</v>
      </c>
      <c r="F491" s="65">
        <v>207970.76</v>
      </c>
      <c r="G491" s="65">
        <v>212820.61</v>
      </c>
    </row>
    <row r="492" spans="2:7" x14ac:dyDescent="0.25">
      <c r="B492" s="83"/>
      <c r="C492" s="112" t="s">
        <v>562</v>
      </c>
      <c r="D492" s="65">
        <v>20000</v>
      </c>
      <c r="E492" s="86">
        <v>216.36</v>
      </c>
      <c r="F492" s="65">
        <v>20000</v>
      </c>
      <c r="G492" s="65">
        <v>20000</v>
      </c>
    </row>
    <row r="493" spans="2:7" x14ac:dyDescent="0.25">
      <c r="B493" s="83"/>
      <c r="C493" s="112" t="s">
        <v>588</v>
      </c>
      <c r="D493" s="65">
        <v>60000</v>
      </c>
      <c r="E493" s="86">
        <v>150</v>
      </c>
      <c r="F493" s="65">
        <v>0</v>
      </c>
      <c r="G493" s="65">
        <v>0</v>
      </c>
    </row>
    <row r="494" spans="2:7" x14ac:dyDescent="0.25">
      <c r="B494" s="83"/>
      <c r="C494" s="112" t="s">
        <v>544</v>
      </c>
      <c r="D494" s="65">
        <v>25000</v>
      </c>
      <c r="E494" s="86">
        <v>34560</v>
      </c>
      <c r="F494" s="65">
        <v>0</v>
      </c>
      <c r="G494" s="65">
        <v>0</v>
      </c>
    </row>
    <row r="495" spans="2:7" x14ac:dyDescent="0.25">
      <c r="B495" s="83"/>
      <c r="C495" s="112" t="s">
        <v>561</v>
      </c>
      <c r="D495" s="65">
        <v>60000</v>
      </c>
      <c r="E495" s="86">
        <v>59152.55</v>
      </c>
      <c r="F495" s="65">
        <v>0</v>
      </c>
      <c r="G495" s="65">
        <v>0</v>
      </c>
    </row>
    <row r="496" spans="2:7" x14ac:dyDescent="0.25">
      <c r="B496" s="83"/>
      <c r="C496" s="112" t="s">
        <v>556</v>
      </c>
      <c r="D496" s="65">
        <v>14000</v>
      </c>
      <c r="E496" s="86">
        <v>0</v>
      </c>
      <c r="F496" s="65">
        <v>0</v>
      </c>
      <c r="G496" s="65">
        <v>0</v>
      </c>
    </row>
    <row r="497" spans="2:9" x14ac:dyDescent="0.25">
      <c r="B497" s="83"/>
      <c r="C497" s="112" t="s">
        <v>557</v>
      </c>
      <c r="D497" s="65">
        <v>287978.59000000003</v>
      </c>
      <c r="E497" s="86">
        <v>299885.81</v>
      </c>
      <c r="F497" s="65">
        <v>0</v>
      </c>
      <c r="G497" s="65">
        <v>0</v>
      </c>
    </row>
    <row r="498" spans="2:9" x14ac:dyDescent="0.25">
      <c r="B498" s="83"/>
      <c r="C498" s="112" t="s">
        <v>560</v>
      </c>
      <c r="D498" s="65">
        <v>579653</v>
      </c>
      <c r="E498" s="86">
        <v>400448</v>
      </c>
      <c r="F498" s="65">
        <v>200000</v>
      </c>
      <c r="G498" s="65">
        <v>200000</v>
      </c>
    </row>
    <row r="499" spans="2:9" x14ac:dyDescent="0.25">
      <c r="B499" s="83"/>
      <c r="C499" s="112" t="s">
        <v>580</v>
      </c>
      <c r="D499" s="65">
        <v>0</v>
      </c>
      <c r="E499" s="86">
        <v>0</v>
      </c>
      <c r="F499" s="65">
        <v>18352.02</v>
      </c>
      <c r="G499" s="65">
        <v>18352.02</v>
      </c>
    </row>
    <row r="500" spans="2:9" x14ac:dyDescent="0.25">
      <c r="B500" s="83"/>
      <c r="C500" s="112" t="s">
        <v>581</v>
      </c>
      <c r="D500" s="65">
        <v>0</v>
      </c>
      <c r="E500" s="86">
        <v>0</v>
      </c>
      <c r="F500" s="65">
        <v>39890.239999999998</v>
      </c>
      <c r="G500" s="65">
        <v>0</v>
      </c>
    </row>
    <row r="501" spans="2:9" x14ac:dyDescent="0.25">
      <c r="B501" s="83"/>
      <c r="C501" s="112" t="s">
        <v>686</v>
      </c>
      <c r="D501" s="65">
        <v>0</v>
      </c>
      <c r="E501" s="86">
        <v>0</v>
      </c>
      <c r="F501" s="65">
        <v>0</v>
      </c>
      <c r="G501" s="65">
        <v>24000</v>
      </c>
    </row>
    <row r="502" spans="2:9" x14ac:dyDescent="0.25">
      <c r="B502" s="83"/>
      <c r="C502" s="112" t="s">
        <v>688</v>
      </c>
      <c r="D502" s="65">
        <v>0</v>
      </c>
      <c r="E502" s="86">
        <v>0</v>
      </c>
      <c r="F502" s="65">
        <v>0</v>
      </c>
      <c r="G502" s="65">
        <v>15000</v>
      </c>
    </row>
    <row r="503" spans="2:9" ht="59.25" customHeight="1" x14ac:dyDescent="0.25">
      <c r="B503" s="83"/>
      <c r="C503" s="120" t="s">
        <v>573</v>
      </c>
      <c r="D503" s="121">
        <v>0</v>
      </c>
      <c r="E503" s="122">
        <v>50018</v>
      </c>
      <c r="F503" s="121">
        <v>0</v>
      </c>
      <c r="G503" s="121">
        <v>0</v>
      </c>
      <c r="H503" s="123"/>
      <c r="I503" s="123"/>
    </row>
    <row r="504" spans="2:9" ht="15" customHeight="1" x14ac:dyDescent="0.25">
      <c r="B504" s="83"/>
      <c r="C504" s="116" t="s">
        <v>671</v>
      </c>
      <c r="D504" s="65">
        <v>0</v>
      </c>
      <c r="E504" s="86">
        <v>36635.56</v>
      </c>
      <c r="F504" s="65">
        <v>0</v>
      </c>
      <c r="G504" s="65">
        <v>0</v>
      </c>
    </row>
    <row r="505" spans="2:9" ht="15" customHeight="1" x14ac:dyDescent="0.25">
      <c r="B505" s="83"/>
      <c r="C505" s="116" t="s">
        <v>674</v>
      </c>
      <c r="D505" s="65">
        <v>0</v>
      </c>
      <c r="E505" s="86">
        <v>5690</v>
      </c>
      <c r="F505" s="65">
        <v>0</v>
      </c>
      <c r="G505" s="65">
        <v>0</v>
      </c>
    </row>
    <row r="506" spans="2:9" ht="15" customHeight="1" x14ac:dyDescent="0.25">
      <c r="B506" s="83"/>
      <c r="C506" s="116" t="s">
        <v>675</v>
      </c>
      <c r="D506" s="65">
        <v>0</v>
      </c>
      <c r="E506" s="86">
        <v>5640</v>
      </c>
      <c r="F506" s="65">
        <v>0</v>
      </c>
      <c r="G506" s="65">
        <v>0</v>
      </c>
    </row>
    <row r="507" spans="2:9" ht="15" customHeight="1" x14ac:dyDescent="0.25">
      <c r="B507" s="83"/>
      <c r="C507" s="116" t="s">
        <v>676</v>
      </c>
      <c r="D507" s="65">
        <v>0</v>
      </c>
      <c r="E507" s="86">
        <v>53000</v>
      </c>
      <c r="F507" s="65">
        <v>0</v>
      </c>
      <c r="G507" s="65">
        <v>0</v>
      </c>
    </row>
    <row r="508" spans="2:9" ht="15" customHeight="1" x14ac:dyDescent="0.25">
      <c r="B508" s="83"/>
      <c r="C508" s="116" t="s">
        <v>672</v>
      </c>
      <c r="D508" s="65">
        <v>0</v>
      </c>
      <c r="E508" s="86">
        <v>960</v>
      </c>
      <c r="F508" s="65">
        <v>0</v>
      </c>
      <c r="G508" s="65">
        <v>0</v>
      </c>
    </row>
    <row r="509" spans="2:9" ht="15" customHeight="1" x14ac:dyDescent="0.25">
      <c r="B509" s="83"/>
      <c r="C509" s="116" t="s">
        <v>673</v>
      </c>
      <c r="D509" s="65">
        <v>0</v>
      </c>
      <c r="E509" s="86">
        <v>1950</v>
      </c>
      <c r="F509" s="65">
        <v>0</v>
      </c>
      <c r="G509" s="65">
        <v>0</v>
      </c>
    </row>
    <row r="510" spans="2:9" ht="15" customHeight="1" x14ac:dyDescent="0.25">
      <c r="B510" s="83"/>
      <c r="C510" s="116" t="s">
        <v>677</v>
      </c>
      <c r="D510" s="65">
        <v>0</v>
      </c>
      <c r="E510" s="86">
        <v>341</v>
      </c>
      <c r="F510" s="65">
        <v>0</v>
      </c>
      <c r="G510" s="65">
        <v>0</v>
      </c>
    </row>
    <row r="511" spans="2:9" ht="15" customHeight="1" x14ac:dyDescent="0.25">
      <c r="B511" s="83"/>
      <c r="C511" s="116" t="s">
        <v>678</v>
      </c>
      <c r="D511" s="65">
        <v>0</v>
      </c>
      <c r="E511" s="86">
        <v>2000</v>
      </c>
      <c r="F511" s="65">
        <v>0</v>
      </c>
      <c r="G511" s="65">
        <v>0</v>
      </c>
    </row>
    <row r="512" spans="2:9" x14ac:dyDescent="0.25">
      <c r="B512" s="38"/>
      <c r="C512" s="27" t="s">
        <v>589</v>
      </c>
      <c r="D512" s="92">
        <v>0</v>
      </c>
      <c r="E512" s="12">
        <v>0</v>
      </c>
      <c r="F512" s="92">
        <v>0</v>
      </c>
      <c r="G512" s="92">
        <v>0</v>
      </c>
    </row>
    <row r="513" spans="1:9" x14ac:dyDescent="0.25">
      <c r="B513" s="38"/>
      <c r="C513" s="32" t="s">
        <v>550</v>
      </c>
      <c r="D513" s="92">
        <v>0</v>
      </c>
      <c r="E513" s="12">
        <v>0</v>
      </c>
      <c r="F513" s="92">
        <v>0</v>
      </c>
      <c r="G513" s="92">
        <v>0</v>
      </c>
    </row>
    <row r="514" spans="1:9" x14ac:dyDescent="0.25">
      <c r="B514" s="38"/>
      <c r="C514" s="32" t="s">
        <v>514</v>
      </c>
      <c r="D514" s="92">
        <v>0</v>
      </c>
      <c r="E514" s="12">
        <v>0</v>
      </c>
      <c r="F514" s="92"/>
      <c r="G514" s="92"/>
    </row>
    <row r="515" spans="1:9" s="38" customFormat="1" x14ac:dyDescent="0.25">
      <c r="A515" s="1"/>
      <c r="C515" s="32" t="s">
        <v>509</v>
      </c>
      <c r="D515" s="92">
        <v>0</v>
      </c>
      <c r="E515" s="86">
        <v>0</v>
      </c>
      <c r="F515" s="92">
        <v>0</v>
      </c>
      <c r="G515" s="92">
        <v>0</v>
      </c>
      <c r="H515"/>
      <c r="I515"/>
    </row>
    <row r="516" spans="1:9" s="38" customFormat="1" x14ac:dyDescent="0.25">
      <c r="A516" s="1"/>
      <c r="C516" s="32" t="s">
        <v>499</v>
      </c>
      <c r="D516" s="92">
        <v>0</v>
      </c>
      <c r="E516" s="93">
        <v>0</v>
      </c>
      <c r="F516" s="92">
        <v>0</v>
      </c>
      <c r="G516" s="92">
        <v>0</v>
      </c>
      <c r="H516"/>
      <c r="I516"/>
    </row>
    <row r="517" spans="1:9" s="38" customFormat="1" x14ac:dyDescent="0.25">
      <c r="A517" s="1"/>
      <c r="C517" s="32" t="s">
        <v>515</v>
      </c>
      <c r="D517" s="92">
        <v>0</v>
      </c>
      <c r="E517" s="93">
        <v>0</v>
      </c>
      <c r="F517" s="92"/>
      <c r="G517" s="92"/>
      <c r="H517"/>
      <c r="I517"/>
    </row>
    <row r="518" spans="1:9" s="38" customFormat="1" x14ac:dyDescent="0.25">
      <c r="A518" s="1"/>
      <c r="C518" s="32" t="s">
        <v>500</v>
      </c>
      <c r="D518" s="92">
        <v>0</v>
      </c>
      <c r="E518" s="93">
        <v>0</v>
      </c>
      <c r="F518" s="92">
        <v>0</v>
      </c>
      <c r="G518" s="92">
        <v>0</v>
      </c>
      <c r="H518"/>
      <c r="I518"/>
    </row>
    <row r="519" spans="1:9" s="38" customFormat="1" x14ac:dyDescent="0.25">
      <c r="A519" s="33" t="s">
        <v>58</v>
      </c>
      <c r="B519" s="49"/>
      <c r="C519" s="33"/>
      <c r="D519" s="105">
        <f>SUM(D469:D475)+SUM(D512:D518)</f>
        <v>1100631.5900000001</v>
      </c>
      <c r="E519" s="105">
        <f>SUM(E469:E475)+SUM(E512:E518)</f>
        <v>1038043.9200000002</v>
      </c>
      <c r="F519" s="105">
        <f>SUM(F469:F475)+SUM(F512:F518)</f>
        <v>529713.02</v>
      </c>
      <c r="G519" s="105">
        <f>SUM(G469:G475)+SUM(G512:G518)</f>
        <v>533672.63</v>
      </c>
      <c r="H519"/>
      <c r="I519"/>
    </row>
    <row r="520" spans="1:9" s="38" customFormat="1" x14ac:dyDescent="0.25">
      <c r="A520" s="9" t="s">
        <v>81</v>
      </c>
      <c r="B520" s="50"/>
      <c r="C520" s="9"/>
      <c r="D520" s="107">
        <v>17703</v>
      </c>
      <c r="E520" s="107">
        <v>17703</v>
      </c>
      <c r="F520" s="107">
        <v>17938</v>
      </c>
      <c r="G520" s="107">
        <v>17938</v>
      </c>
      <c r="H520"/>
      <c r="I520"/>
    </row>
    <row r="521" spans="1:9" s="38" customFormat="1" ht="12" customHeight="1" x14ac:dyDescent="0.25">
      <c r="A521" s="9" t="s">
        <v>207</v>
      </c>
      <c r="B521" s="50"/>
      <c r="C521" s="9"/>
      <c r="D521" s="68">
        <v>27576</v>
      </c>
      <c r="E521" s="68">
        <v>27576</v>
      </c>
      <c r="F521" s="68">
        <v>27576</v>
      </c>
      <c r="G521" s="68">
        <v>27576</v>
      </c>
      <c r="H521"/>
      <c r="I521"/>
    </row>
    <row r="522" spans="1:9" s="38" customFormat="1" ht="12.75" customHeight="1" x14ac:dyDescent="0.25">
      <c r="A522" s="9" t="s">
        <v>82</v>
      </c>
      <c r="B522" s="50"/>
      <c r="C522" s="9"/>
      <c r="D522" s="107">
        <v>9249</v>
      </c>
      <c r="E522" s="107">
        <v>9249</v>
      </c>
      <c r="F522" s="107">
        <v>9374</v>
      </c>
      <c r="G522" s="107">
        <v>9374</v>
      </c>
      <c r="H522"/>
      <c r="I522"/>
    </row>
    <row r="523" spans="1:9" s="38" customFormat="1" ht="11.25" customHeight="1" x14ac:dyDescent="0.25">
      <c r="A523" s="9" t="s">
        <v>59</v>
      </c>
      <c r="B523" s="50"/>
      <c r="C523" s="9"/>
      <c r="D523" s="107">
        <v>0</v>
      </c>
      <c r="E523" s="107">
        <v>0</v>
      </c>
      <c r="F523" s="107">
        <v>0</v>
      </c>
      <c r="G523" s="107">
        <v>0</v>
      </c>
      <c r="H523"/>
      <c r="I523"/>
    </row>
    <row r="524" spans="1:9" s="38" customFormat="1" x14ac:dyDescent="0.25">
      <c r="A524" s="9" t="s">
        <v>60</v>
      </c>
      <c r="B524" s="50"/>
      <c r="C524" s="9"/>
      <c r="D524" s="107">
        <v>0</v>
      </c>
      <c r="E524" s="107">
        <v>0</v>
      </c>
      <c r="F524" s="107">
        <v>0</v>
      </c>
      <c r="G524" s="107">
        <v>0</v>
      </c>
      <c r="H524"/>
      <c r="I524"/>
    </row>
    <row r="525" spans="1:9" x14ac:dyDescent="0.25">
      <c r="A525" s="9" t="s">
        <v>418</v>
      </c>
      <c r="B525" s="50"/>
      <c r="C525" s="9"/>
      <c r="D525" s="107">
        <v>30</v>
      </c>
      <c r="E525" s="107">
        <v>30</v>
      </c>
      <c r="F525" s="107">
        <v>30</v>
      </c>
      <c r="G525" s="107">
        <v>30</v>
      </c>
      <c r="H525" s="38"/>
      <c r="I525" s="38"/>
    </row>
    <row r="526" spans="1:9" x14ac:dyDescent="0.25">
      <c r="A526" s="9" t="s">
        <v>548</v>
      </c>
      <c r="B526" s="50"/>
      <c r="C526" s="9"/>
      <c r="D526" s="107">
        <v>26400</v>
      </c>
      <c r="E526" s="107">
        <v>25296</v>
      </c>
      <c r="F526" s="107">
        <v>25296</v>
      </c>
      <c r="G526" s="107">
        <v>25296</v>
      </c>
      <c r="H526" s="38"/>
      <c r="I526" s="38"/>
    </row>
    <row r="527" spans="1:9" x14ac:dyDescent="0.25">
      <c r="A527" s="9" t="s">
        <v>549</v>
      </c>
      <c r="B527" s="50"/>
      <c r="C527" s="9"/>
      <c r="D527" s="107">
        <v>36000</v>
      </c>
      <c r="E527" s="107">
        <v>12000</v>
      </c>
      <c r="F527" s="107">
        <v>37416</v>
      </c>
      <c r="G527" s="107">
        <v>37416</v>
      </c>
      <c r="H527" s="38"/>
      <c r="I527" s="38"/>
    </row>
    <row r="528" spans="1:9" x14ac:dyDescent="0.25">
      <c r="A528" s="113" t="s">
        <v>558</v>
      </c>
      <c r="B528" s="50"/>
      <c r="C528" s="9"/>
      <c r="D528" s="107">
        <v>1000</v>
      </c>
      <c r="E528" s="107">
        <v>1000</v>
      </c>
      <c r="F528" s="107">
        <v>0</v>
      </c>
      <c r="G528" s="107">
        <v>0</v>
      </c>
      <c r="H528" s="38"/>
      <c r="I528" s="38"/>
    </row>
    <row r="529" spans="1:9" x14ac:dyDescent="0.25">
      <c r="A529" s="113" t="s">
        <v>559</v>
      </c>
      <c r="B529" s="50"/>
      <c r="C529" s="9"/>
      <c r="D529" s="107">
        <v>9500</v>
      </c>
      <c r="E529" s="107">
        <v>0</v>
      </c>
      <c r="F529" s="107">
        <v>9500</v>
      </c>
      <c r="G529" s="107">
        <v>9500</v>
      </c>
      <c r="H529" s="38"/>
      <c r="I529" s="38"/>
    </row>
    <row r="530" spans="1:9" x14ac:dyDescent="0.25">
      <c r="A530" s="33" t="s">
        <v>73</v>
      </c>
      <c r="B530" s="49"/>
      <c r="C530" s="33"/>
      <c r="D530" s="105">
        <f>SUM(D520:D529)</f>
        <v>127458</v>
      </c>
      <c r="E530" s="105">
        <f>SUM(E520:E529)</f>
        <v>92854</v>
      </c>
      <c r="F530" s="105">
        <f>SUM(F520:F529)</f>
        <v>127130</v>
      </c>
      <c r="G530" s="105">
        <f>SUM(G520:G529)</f>
        <v>127130</v>
      </c>
      <c r="H530" s="38"/>
      <c r="I530" s="38"/>
    </row>
    <row r="531" spans="1:9" x14ac:dyDescent="0.25">
      <c r="D531" s="12"/>
      <c r="E531" s="12"/>
      <c r="F531" s="12"/>
      <c r="G531" s="12"/>
      <c r="H531" s="38"/>
      <c r="I531" s="38"/>
    </row>
    <row r="532" spans="1:9" x14ac:dyDescent="0.25">
      <c r="A532" s="5"/>
      <c r="B532" s="128" t="s">
        <v>72</v>
      </c>
      <c r="C532" s="128"/>
      <c r="D532" s="103">
        <f>D468+D383+D370+D364+D353+D348+D329+D321+D312+D285+D270+D264</f>
        <v>3478772.6</v>
      </c>
      <c r="E532" s="103">
        <f>E468+E383+E370+E364+E353+E348+E329+E321+E312+E285+E270+E264</f>
        <v>4099441.2599999993</v>
      </c>
      <c r="F532" s="103">
        <f>F468+F383+F370+F364+F353+F348+F329+F321+F312+F285+F270+F264</f>
        <v>4098398.64</v>
      </c>
      <c r="G532" s="103">
        <f>G468+G383+G370+G364+G353+G348+G329+G321+G312+G285+G270+G264</f>
        <v>4088172.01</v>
      </c>
      <c r="H532" s="38"/>
      <c r="I532" s="38"/>
    </row>
    <row r="533" spans="1:9" x14ac:dyDescent="0.25">
      <c r="D533" s="12"/>
      <c r="E533" s="12"/>
      <c r="F533" s="12"/>
      <c r="G533" s="12"/>
      <c r="H533" s="38"/>
      <c r="I533" s="38"/>
    </row>
    <row r="534" spans="1:9" x14ac:dyDescent="0.25">
      <c r="A534" s="5"/>
      <c r="B534" s="128" t="s">
        <v>67</v>
      </c>
      <c r="C534" s="128"/>
      <c r="D534" s="103">
        <f>D532+D519+D530</f>
        <v>4706862.1900000004</v>
      </c>
      <c r="E534" s="103">
        <f>E532+E519+E530</f>
        <v>5230339.18</v>
      </c>
      <c r="F534" s="103">
        <f>F532+F519+F530</f>
        <v>4755241.66</v>
      </c>
      <c r="G534" s="103">
        <f>G532+G519+G530</f>
        <v>4748974.6399999997</v>
      </c>
      <c r="H534" s="38"/>
      <c r="I534" s="38"/>
    </row>
    <row r="535" spans="1:9" x14ac:dyDescent="0.25">
      <c r="F535" s="12"/>
    </row>
    <row r="536" spans="1:9" x14ac:dyDescent="0.25">
      <c r="F536" s="12"/>
    </row>
    <row r="537" spans="1:9" x14ac:dyDescent="0.25">
      <c r="F537" s="71"/>
    </row>
    <row r="538" spans="1:9" x14ac:dyDescent="0.25">
      <c r="F538" s="71"/>
    </row>
    <row r="539" spans="1:9" x14ac:dyDescent="0.25">
      <c r="F539" s="71"/>
    </row>
    <row r="540" spans="1:9" x14ac:dyDescent="0.25">
      <c r="F540" s="71"/>
    </row>
    <row r="541" spans="1:9" x14ac:dyDescent="0.25">
      <c r="F541" s="71"/>
    </row>
    <row r="542" spans="1:9" x14ac:dyDescent="0.25">
      <c r="F542" s="70"/>
    </row>
    <row r="544" spans="1:9" x14ac:dyDescent="0.25">
      <c r="F544" s="76"/>
    </row>
    <row r="546" spans="6:6" x14ac:dyDescent="0.25">
      <c r="F546" s="76"/>
    </row>
  </sheetData>
  <mergeCells count="12">
    <mergeCell ref="G123:G129"/>
    <mergeCell ref="A1:F1"/>
    <mergeCell ref="B534:C534"/>
    <mergeCell ref="B532:C532"/>
    <mergeCell ref="A3:C3"/>
    <mergeCell ref="A108:C108"/>
    <mergeCell ref="B78:C78"/>
    <mergeCell ref="B99:C99"/>
    <mergeCell ref="B107:C107"/>
    <mergeCell ref="E123:E129"/>
    <mergeCell ref="D123:D129"/>
    <mergeCell ref="F123:F129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zoomScale="110" zoomScaleNormal="110" workbookViewId="0">
      <selection activeCell="J7" sqref="J7"/>
    </sheetView>
  </sheetViews>
  <sheetFormatPr defaultColWidth="9.140625" defaultRowHeight="15" x14ac:dyDescent="0.25"/>
  <cols>
    <col min="1" max="1" width="41.5703125" customWidth="1"/>
    <col min="2" max="4" width="22.5703125" customWidth="1"/>
    <col min="5" max="5" width="18.7109375" customWidth="1"/>
  </cols>
  <sheetData>
    <row r="1" spans="1:5" ht="30.75" customHeight="1" x14ac:dyDescent="0.25">
      <c r="A1" s="82"/>
      <c r="B1" s="72" t="s">
        <v>546</v>
      </c>
      <c r="C1" s="73" t="s">
        <v>592</v>
      </c>
      <c r="D1" s="8" t="s">
        <v>593</v>
      </c>
      <c r="E1" s="8" t="s">
        <v>689</v>
      </c>
    </row>
    <row r="2" spans="1:5" ht="30.75" customHeight="1" x14ac:dyDescent="0.25">
      <c r="A2" s="14" t="s">
        <v>61</v>
      </c>
      <c r="B2" s="80">
        <f>'2024_schv'!D78</f>
        <v>3558883.6</v>
      </c>
      <c r="C2" s="15">
        <f>'2024_schv'!E78</f>
        <v>4106258.63</v>
      </c>
      <c r="D2" s="19">
        <f>'2024_schv'!F78</f>
        <v>4185760.29</v>
      </c>
      <c r="E2" s="19">
        <f>'2024_schv'!G78</f>
        <v>4185908.01</v>
      </c>
    </row>
    <row r="3" spans="1:5" ht="30.75" customHeight="1" x14ac:dyDescent="0.25">
      <c r="A3" s="14" t="s">
        <v>62</v>
      </c>
      <c r="B3" s="80">
        <f>'2024_schv'!D532</f>
        <v>3478772.6</v>
      </c>
      <c r="C3" s="15">
        <f>'2024_schv'!E532</f>
        <v>4099441.2599999993</v>
      </c>
      <c r="D3" s="19">
        <f>'2024_schv'!F532</f>
        <v>4098398.64</v>
      </c>
      <c r="E3" s="19">
        <f>'2024_schv'!G532</f>
        <v>4088172.01</v>
      </c>
    </row>
    <row r="4" spans="1:5" ht="30.75" customHeight="1" x14ac:dyDescent="0.25">
      <c r="A4" s="17" t="s">
        <v>74</v>
      </c>
      <c r="B4" s="81">
        <f t="shared" ref="B4:D4" si="0">B2-B3</f>
        <v>80111</v>
      </c>
      <c r="C4" s="18">
        <f t="shared" si="0"/>
        <v>6817.3700000005774</v>
      </c>
      <c r="D4" s="18">
        <f t="shared" si="0"/>
        <v>87361.649999999907</v>
      </c>
      <c r="E4" s="18">
        <f t="shared" ref="E4" si="1">E2-E3</f>
        <v>97736</v>
      </c>
    </row>
    <row r="5" spans="1:5" ht="30.75" customHeight="1" x14ac:dyDescent="0.25">
      <c r="A5" s="14" t="s">
        <v>63</v>
      </c>
      <c r="B5" s="80">
        <f>'2024_schv'!D99</f>
        <v>759970</v>
      </c>
      <c r="C5" s="15">
        <f>'2024_schv'!E99</f>
        <v>791049.3</v>
      </c>
      <c r="D5" s="16">
        <f>'2024_schv'!F99</f>
        <v>558058.82000000007</v>
      </c>
      <c r="E5" s="16">
        <f>'2024_schv'!G99</f>
        <v>556788.58000000007</v>
      </c>
    </row>
    <row r="6" spans="1:5" ht="30.75" customHeight="1" x14ac:dyDescent="0.25">
      <c r="A6" s="14" t="s">
        <v>64</v>
      </c>
      <c r="B6" s="80">
        <f>'2024_schv'!D519</f>
        <v>1100631.5900000001</v>
      </c>
      <c r="C6" s="15">
        <f>'2024_schv'!E519</f>
        <v>1038043.9200000002</v>
      </c>
      <c r="D6" s="16">
        <f>'2024_schv'!F519</f>
        <v>529713.02</v>
      </c>
      <c r="E6" s="16">
        <f>'2024_schv'!G519</f>
        <v>533672.63</v>
      </c>
    </row>
    <row r="7" spans="1:5" ht="30.75" customHeight="1" x14ac:dyDescent="0.25">
      <c r="A7" s="17" t="s">
        <v>75</v>
      </c>
      <c r="B7" s="81">
        <f t="shared" ref="B7:D7" si="2">B5-B6</f>
        <v>-340661.59000000008</v>
      </c>
      <c r="C7" s="18">
        <f t="shared" si="2"/>
        <v>-246994.62000000011</v>
      </c>
      <c r="D7" s="18">
        <f t="shared" si="2"/>
        <v>28345.800000000047</v>
      </c>
      <c r="E7" s="18">
        <f t="shared" ref="E7" si="3">E5-E6</f>
        <v>23115.95000000007</v>
      </c>
    </row>
    <row r="8" spans="1:5" ht="30.75" customHeight="1" x14ac:dyDescent="0.25">
      <c r="A8" s="14" t="s">
        <v>65</v>
      </c>
      <c r="B8" s="80">
        <f>'2024_schv'!D107</f>
        <v>390008.59</v>
      </c>
      <c r="C8" s="15">
        <f>'2024_schv'!E107</f>
        <v>347870.01</v>
      </c>
      <c r="D8" s="16">
        <f>'2024_schv'!F107</f>
        <v>36163.550000000003</v>
      </c>
      <c r="E8" s="16">
        <f>'2024_schv'!G107</f>
        <v>36163.550000000003</v>
      </c>
    </row>
    <row r="9" spans="1:5" ht="30.75" customHeight="1" x14ac:dyDescent="0.25">
      <c r="A9" s="14" t="s">
        <v>66</v>
      </c>
      <c r="B9" s="80">
        <f>'2024_schv'!D530</f>
        <v>127458</v>
      </c>
      <c r="C9" s="15">
        <f>'2024_schv'!E530</f>
        <v>92854</v>
      </c>
      <c r="D9" s="16">
        <f>'2024_schv'!F530</f>
        <v>127130</v>
      </c>
      <c r="E9" s="16">
        <f>'2024_schv'!G530</f>
        <v>127130</v>
      </c>
    </row>
    <row r="10" spans="1:5" ht="30.75" customHeight="1" x14ac:dyDescent="0.25">
      <c r="A10" s="17" t="s">
        <v>76</v>
      </c>
      <c r="B10" s="81">
        <f t="shared" ref="B10:D10" si="4">B8-B9</f>
        <v>262550.59000000003</v>
      </c>
      <c r="C10" s="18">
        <f t="shared" si="4"/>
        <v>255016.01</v>
      </c>
      <c r="D10" s="18">
        <f t="shared" si="4"/>
        <v>-90966.45</v>
      </c>
      <c r="E10" s="18">
        <f t="shared" ref="E10" si="5">E8-E9</f>
        <v>-90966.45</v>
      </c>
    </row>
    <row r="11" spans="1:5" ht="30.75" customHeight="1" x14ac:dyDescent="0.25">
      <c r="A11" s="74" t="s">
        <v>77</v>
      </c>
      <c r="B11" s="75">
        <f t="shared" ref="B11:D11" si="6">B2+B5+B8-(B3+B6+B9)</f>
        <v>1999.9999999990687</v>
      </c>
      <c r="C11" s="75">
        <f t="shared" si="6"/>
        <v>14838.759999999776</v>
      </c>
      <c r="D11" s="75">
        <f t="shared" si="6"/>
        <v>24741</v>
      </c>
      <c r="E11" s="75">
        <f t="shared" ref="E11" si="7">E2+E5+E8-(E3+E6+E9)</f>
        <v>29885.5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2024_schv</vt:lpstr>
      <vt:lpstr>2024_rek_schv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toporecova</cp:lastModifiedBy>
  <cp:lastPrinted>2024-11-11T12:31:14Z</cp:lastPrinted>
  <dcterms:created xsi:type="dcterms:W3CDTF">2018-12-11T07:13:16Z</dcterms:created>
  <dcterms:modified xsi:type="dcterms:W3CDTF">2025-03-04T10:22:47Z</dcterms:modified>
</cp:coreProperties>
</file>